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yspr\Documents\"/>
    </mc:Choice>
  </mc:AlternateContent>
  <xr:revisionPtr revIDLastSave="0" documentId="13_ncr:1_{51810CD9-8787-44B8-995F-8F83425AE074}" xr6:coauthVersionLast="47" xr6:coauthVersionMax="47" xr10:uidLastSave="{00000000-0000-0000-0000-000000000000}"/>
  <workbookProtection workbookAlgorithmName="SHA-512" workbookHashValue="Ue9Ycugcl7OLfcE90J2FWtm8rREuzS4no+NaFh5cAqiD9aisILuOJKt/ZkO5FD5Otz/SLrRY70E8AEIkdM9CAA==" workbookSaltValue="N2sYkzI8nZI1qFe/KHNHjQ==" workbookSpinCount="100000" lockStructure="1"/>
  <bookViews>
    <workbookView xWindow="5030" yWindow="1360" windowWidth="31570" windowHeight="19000" tabRatio="746" xr2:uid="{00000000-000D-0000-FFFF-FFFF00000000}"/>
  </bookViews>
  <sheets>
    <sheet name="Nutzungsbedingungen" sheetId="66" r:id="rId1"/>
    <sheet name="Legende" sheetId="67" r:id="rId2"/>
    <sheet name="Unterschiedliche Betrachtung" sheetId="49" r:id="rId3"/>
    <sheet name="Stundensatzkalkulation" sheetId="58" r:id="rId4"/>
    <sheet name="Einsatzpauschale" sheetId="60" r:id="rId5"/>
    <sheet name="Stundensatzkalkulation Beispiel" sheetId="68" r:id="rId6"/>
    <sheet name="Einsatzpauschale Beispiel" sheetId="69" r:id="rId7"/>
  </sheets>
  <definedNames>
    <definedName name="_xlnm.Print_Area" localSheetId="1">Legende!$A$1:$C$90</definedName>
    <definedName name="_xlnm.Print_Area" localSheetId="0">Nutzungsbedingungen!$A$1:$C$29</definedName>
    <definedName name="_xlnm.Print_Area" localSheetId="3">Stundensatzkalkulation!$B$2:$R$76</definedName>
    <definedName name="_xlnm.Print_Area" localSheetId="5">'Stundensatzkalkulation Beispiel'!$A$1:$R$76</definedName>
    <definedName name="_xlnm.Print_Titles" localSheetId="1">Legende!$2:$3</definedName>
  </definedNames>
  <calcPr calcId="18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69" l="1"/>
  <c r="G67" i="68"/>
  <c r="E58" i="68"/>
  <c r="E62" i="68" s="1"/>
  <c r="O46" i="68"/>
  <c r="O38" i="68"/>
  <c r="E40" i="68"/>
  <c r="J19" i="68"/>
  <c r="J18" i="68"/>
  <c r="E23" i="68"/>
  <c r="D15" i="68"/>
  <c r="Q18" i="68" s="1"/>
  <c r="J13" i="68"/>
  <c r="K12" i="68"/>
  <c r="J12" i="68"/>
  <c r="K11" i="68"/>
  <c r="J11" i="68"/>
  <c r="J10" i="68"/>
  <c r="J9" i="68"/>
  <c r="J8" i="68"/>
  <c r="E15" i="68"/>
  <c r="N2" i="68"/>
  <c r="M9" i="68" l="1"/>
  <c r="O20" i="68"/>
  <c r="O26" i="68" s="1"/>
  <c r="Q27" i="68"/>
  <c r="O13" i="68"/>
  <c r="E42" i="68"/>
  <c r="E46" i="68" s="1"/>
  <c r="E48" i="68" s="1"/>
  <c r="K15" i="68"/>
  <c r="O12" i="68"/>
  <c r="O11" i="68"/>
  <c r="O9" i="68"/>
  <c r="E63" i="68"/>
  <c r="O10" i="68"/>
  <c r="Q30" i="68"/>
  <c r="K8" i="68"/>
  <c r="O8" i="68"/>
  <c r="K10" i="68"/>
  <c r="K18" i="68"/>
  <c r="K19" i="68"/>
  <c r="M8" i="68"/>
  <c r="K9" i="68"/>
  <c r="M10" i="68"/>
  <c r="M11" i="68"/>
  <c r="M12" i="68"/>
  <c r="Q55" i="68"/>
  <c r="M63" i="68" l="1"/>
  <c r="O63" i="68" s="1"/>
  <c r="G63" i="68"/>
  <c r="G69" i="68" s="1"/>
  <c r="G71" i="68" s="1"/>
  <c r="E50" i="68"/>
  <c r="Q15" i="68"/>
  <c r="D18" i="60"/>
  <c r="G67" i="58"/>
  <c r="E58" i="58"/>
  <c r="E62" i="58" s="1"/>
  <c r="O46" i="58"/>
  <c r="O38" i="58"/>
  <c r="E40" i="58"/>
  <c r="O20" i="58"/>
  <c r="O26" i="58" s="1"/>
  <c r="K19" i="58"/>
  <c r="J19" i="58"/>
  <c r="J18" i="58"/>
  <c r="E23" i="58"/>
  <c r="E15" i="58"/>
  <c r="O12" i="58" s="1"/>
  <c r="D15" i="58"/>
  <c r="Q18" i="58" s="1"/>
  <c r="J13" i="58"/>
  <c r="K12" i="58"/>
  <c r="J12" i="58"/>
  <c r="K11" i="58"/>
  <c r="J11" i="58"/>
  <c r="K10" i="58"/>
  <c r="J10" i="58"/>
  <c r="K9" i="58"/>
  <c r="J9" i="58"/>
  <c r="K8" i="58"/>
  <c r="J8" i="58"/>
  <c r="N2" i="58"/>
  <c r="M8" i="58" l="1"/>
  <c r="M10" i="58"/>
  <c r="M12" i="58"/>
  <c r="M9" i="58"/>
  <c r="M11" i="58"/>
  <c r="E74" i="68"/>
  <c r="D4" i="69" s="1"/>
  <c r="D8" i="69" s="1"/>
  <c r="O8" i="58"/>
  <c r="O9" i="58"/>
  <c r="O10" i="58"/>
  <c r="O11" i="58"/>
  <c r="Q30" i="58"/>
  <c r="E63" i="58"/>
  <c r="E42" i="58"/>
  <c r="E46" i="58" s="1"/>
  <c r="E48" i="58" s="1"/>
  <c r="Q27" i="58"/>
  <c r="K15" i="58"/>
  <c r="K18" i="58"/>
  <c r="O13" i="58"/>
  <c r="Q55" i="58"/>
  <c r="M63" i="58" l="1"/>
  <c r="O63" i="58" s="1"/>
  <c r="G63" i="58"/>
  <c r="G69" i="58" s="1"/>
  <c r="D24" i="69"/>
  <c r="D26" i="69"/>
  <c r="E50" i="58"/>
  <c r="Q15" i="58"/>
  <c r="G71" i="58" l="1"/>
  <c r="E74" i="58" s="1"/>
  <c r="D4" i="60" s="1"/>
  <c r="D8" i="60" l="1"/>
  <c r="D26" i="60" s="1"/>
  <c r="D24" i="60" l="1"/>
</calcChain>
</file>

<file path=xl/sharedStrings.xml><?xml version="1.0" encoding="utf-8"?>
<sst xmlns="http://schemas.openxmlformats.org/spreadsheetml/2006/main" count="336" uniqueCount="209">
  <si>
    <t>5.</t>
  </si>
  <si>
    <t>Verwaltungsbedarf</t>
  </si>
  <si>
    <t>Pflegekräfte</t>
  </si>
  <si>
    <t>Pflegefachkräfte</t>
  </si>
  <si>
    <t>Kosten pro Stelle</t>
  </si>
  <si>
    <t xml:space="preserve"> </t>
  </si>
  <si>
    <t>Wirtschaftsbedarf</t>
  </si>
  <si>
    <t>Abschreibungen</t>
  </si>
  <si>
    <t>Mieten</t>
  </si>
  <si>
    <t>Einrichtung</t>
  </si>
  <si>
    <t>Mustereinrichtung</t>
  </si>
  <si>
    <r>
      <t>Interne Auswertung/Controlling</t>
    </r>
    <r>
      <rPr>
        <b/>
        <sz val="12"/>
        <rFont val="Arial"/>
        <family val="2"/>
      </rPr>
      <t xml:space="preserve"> </t>
    </r>
  </si>
  <si>
    <t>1. Pflegepersonalkosten</t>
  </si>
  <si>
    <t>Berufsgruppen</t>
  </si>
  <si>
    <t>Rechn. Stellen</t>
  </si>
  <si>
    <t>Summe</t>
  </si>
  <si>
    <t>Stellenverhältnis</t>
  </si>
  <si>
    <t>Kostenverhältnis</t>
  </si>
  <si>
    <t>Pflegehilfen</t>
  </si>
  <si>
    <t>Pflegepersonal Gesamt</t>
  </si>
  <si>
    <t>2. Steuerung und Verwaltung</t>
  </si>
  <si>
    <t>Externe Verwaltung</t>
  </si>
  <si>
    <t>Verwaltung Gesamt</t>
  </si>
  <si>
    <t xml:space="preserve">3. Sachkosten </t>
  </si>
  <si>
    <t>Sachkosten Gesamt</t>
  </si>
  <si>
    <t>Medinzisch/therapeutischer Bedarf</t>
  </si>
  <si>
    <t>4. Risikozuschlag</t>
  </si>
  <si>
    <t>Sonstige Sachkosten (nicht investiv), Fortbildung, Qualitätssicherung</t>
  </si>
  <si>
    <t>Gesamtkosten</t>
  </si>
  <si>
    <t>Büroausstattung, Instandhaltung von Sachanlagen</t>
  </si>
  <si>
    <t>Gesamtkosten pro Vollzeitstelle in der Pflege</t>
  </si>
  <si>
    <t>Anzahl Jahrestage</t>
  </si>
  <si>
    <t>Anzahl arbeitsfreier Tage und Feiertage</t>
  </si>
  <si>
    <t>Arbeitsstunden pro Tag</t>
  </si>
  <si>
    <t>Arbeitstage pro Woche (5-Tage; 5,5-Tage; 6-Tage)</t>
  </si>
  <si>
    <t>Jahresarbeitsstunden Gesamt</t>
  </si>
  <si>
    <t xml:space="preserve">Urlaubstage pro Jahr </t>
  </si>
  <si>
    <t>Krankheitstage pro Jahr</t>
  </si>
  <si>
    <t>in Arbeitswochen*</t>
  </si>
  <si>
    <t>Zwischensumme (Stunden)</t>
  </si>
  <si>
    <t xml:space="preserve">Anzahl Mitarbeiter pro Vollzeitstelle </t>
  </si>
  <si>
    <t>Std. pro Jahr</t>
  </si>
  <si>
    <t>7. Kosten pro Leistungsstunde</t>
  </si>
  <si>
    <t xml:space="preserve">Berechnung einer Einsatzpauschale </t>
  </si>
  <si>
    <t>1. Zeitaufwand</t>
  </si>
  <si>
    <t>Stundensatz Mitarbeiter</t>
  </si>
  <si>
    <r>
      <t>Wegezeit</t>
    </r>
    <r>
      <rPr>
        <sz val="12"/>
        <rFont val="Arial"/>
        <family val="2"/>
      </rPr>
      <t xml:space="preserve"> pro Einsatz in Minuten </t>
    </r>
    <r>
      <rPr>
        <sz val="10"/>
        <rFont val="Arial"/>
        <family val="2"/>
      </rPr>
      <t>(von Wohnungstür zu Wohnungstür)</t>
    </r>
  </si>
  <si>
    <t>Kosten Zeitaufwand pro Einsatz</t>
  </si>
  <si>
    <t>2. Sachaufwand</t>
  </si>
  <si>
    <r>
      <rPr>
        <b/>
        <sz val="12"/>
        <rFont val="Arial"/>
        <family val="2"/>
      </rPr>
      <t>Verbrauchskosten</t>
    </r>
    <r>
      <rPr>
        <sz val="12"/>
        <rFont val="Arial"/>
        <family val="2"/>
      </rPr>
      <t xml:space="preserve"> pro Kilometer (Kraftstoff, Steuer, Versicherung)</t>
    </r>
  </si>
  <si>
    <r>
      <t xml:space="preserve">Investitionskosten pro Kilometer </t>
    </r>
    <r>
      <rPr>
        <b/>
        <sz val="12"/>
        <color indexed="10"/>
        <rFont val="Arial"/>
        <family val="2"/>
      </rPr>
      <t>(nicht bei SGB XI!)</t>
    </r>
  </si>
  <si>
    <r>
      <t xml:space="preserve">Durchschnittliche Anzahl </t>
    </r>
    <r>
      <rPr>
        <b/>
        <sz val="12"/>
        <rFont val="Arial"/>
        <family val="2"/>
      </rPr>
      <t>gefahrener Kilometer</t>
    </r>
    <r>
      <rPr>
        <sz val="12"/>
        <rFont val="Arial"/>
        <family val="2"/>
      </rPr>
      <t xml:space="preserve"> pro Einsatz</t>
    </r>
  </si>
  <si>
    <t>Kosten Sachaufwand pro Einsatz</t>
  </si>
  <si>
    <t>Personalkosten für Leitung und Steuerung
(PDL + Stellv. + ggfls. Qualitätssicherung (soweit nicht in der Pflege))</t>
  </si>
  <si>
    <t>Personalkosten Verwaltung + Geschäftsführung</t>
  </si>
  <si>
    <t>in Prozent zu Kosten</t>
  </si>
  <si>
    <t>Kennzahlen</t>
  </si>
  <si>
    <t>Personalnebenkosten (BG, Arbeitsmed. etc.)</t>
  </si>
  <si>
    <t>Pflegepersonal Gesamt pro Stelle</t>
  </si>
  <si>
    <t>Pflegepersonalkosten zu Gesamt</t>
  </si>
  <si>
    <t>Stellen Leitung im Verhältnis Pflegepersonal</t>
  </si>
  <si>
    <t>Kosten Steuerung/Verwaltung ohne Zuschlag</t>
  </si>
  <si>
    <t xml:space="preserve">Zuschlag Risiken Steuerung/Verwaltung </t>
  </si>
  <si>
    <t>Legende Zuschlag Risiken Steuerung/Verwaltung</t>
  </si>
  <si>
    <t>Erhöhter Leitungsaufwand wegen Änderung Personalzusammensetzung,</t>
  </si>
  <si>
    <t>Einarbeitung neuer Mitarbeiter, höherer Krankheitsrate/Ausfall (auch wegen Alter)</t>
  </si>
  <si>
    <t>Sachkosten - nicht investiv (ohne Fahrzeugkosten)</t>
  </si>
  <si>
    <t>Zuschlag in %</t>
  </si>
  <si>
    <t>Steuerung und Verwaltung: Kosten pro Pflegepersonalstelle</t>
  </si>
  <si>
    <t>Steuern, Abgaben, Versicherungen, Zinsen</t>
  </si>
  <si>
    <t>Sachkosten: Kosten pro Pflegepersonalstelle</t>
  </si>
  <si>
    <t>Sachkosten - investiv (ohne Fahrzeugkosten): nicht bei SGB XI ausfüllen!</t>
  </si>
  <si>
    <t>Legende Zuschlag Risiken auf Sachkosten</t>
  </si>
  <si>
    <t>Zuschlag Risiken Sachkosten</t>
  </si>
  <si>
    <t>Zuschlag Risiken Sachkosten auf Budget Sachkosten</t>
  </si>
  <si>
    <t>Unternehmerisches Wagnis</t>
  </si>
  <si>
    <t>Unternehmergewinn + branchenspezif. Wagnis</t>
  </si>
  <si>
    <t xml:space="preserve">Unternehmensgewinn in Deutschland durchschnittlich 4 %; </t>
  </si>
  <si>
    <t>Zuschlag auf Gesamtkosten</t>
  </si>
  <si>
    <t>Ambulante Pflege Branchenspezifisches Risiko im Durchschnitt 1,39 %</t>
  </si>
  <si>
    <t>Gesamt mit Unternehmensrisiko</t>
  </si>
  <si>
    <t>© SysPra.de; Heiber/Nett 1/2020</t>
  </si>
  <si>
    <r>
      <rPr>
        <b/>
        <sz val="10"/>
        <rFont val="Arial"/>
        <family val="2"/>
      </rPr>
      <t>Krankheitsquote:</t>
    </r>
    <r>
      <rPr>
        <sz val="10"/>
        <rFont val="Arial"/>
        <family val="2"/>
      </rPr>
      <t xml:space="preserve"> Tage im Verhältnis zu Jahresarbeitsstunden</t>
    </r>
  </si>
  <si>
    <t>Zeitverzögerung/Ausfälle wegen Verkehr und Unfälle</t>
  </si>
  <si>
    <t>Nicht abrechenbare Einsätze wegen Notfall etc.</t>
  </si>
  <si>
    <t>Nicht abrechenbare Zeit/Leistung wegen gesundheitlicher Notfälle</t>
  </si>
  <si>
    <t>pro Jahr</t>
  </si>
  <si>
    <t>pro Monat</t>
  </si>
  <si>
    <t>Zeitreduzierung durch Risiken Mitarbeiter</t>
  </si>
  <si>
    <t>Zeitreduzierung Risiken Mitarbeiter in Stunden</t>
  </si>
  <si>
    <r>
      <rPr>
        <b/>
        <sz val="10"/>
        <rFont val="Arial"/>
        <family val="2"/>
      </rPr>
      <t>Tage</t>
    </r>
    <r>
      <rPr>
        <sz val="10"/>
        <rFont val="Arial"/>
        <family val="2"/>
      </rPr>
      <t xml:space="preserve"> für Fort-/Weiterbildung </t>
    </r>
    <r>
      <rPr>
        <b/>
        <sz val="10"/>
        <rFont val="Arial"/>
        <family val="2"/>
      </rPr>
      <t>pro Jahr</t>
    </r>
    <r>
      <rPr>
        <sz val="10"/>
        <rFont val="Arial"/>
        <family val="2"/>
      </rPr>
      <t xml:space="preserve"> pro Kopf</t>
    </r>
  </si>
  <si>
    <t>Verfügbare Arbeitszeit für Leistungserbringung pro Jahr = Leistungszeit</t>
  </si>
  <si>
    <t>Stundensatzkalkulation</t>
  </si>
  <si>
    <t>ohne Risikoanteile</t>
  </si>
  <si>
    <t>ohne Gewinnanteile</t>
  </si>
  <si>
    <t>Ergebnis</t>
  </si>
  <si>
    <t>Ziel</t>
  </si>
  <si>
    <t>Kalkulation</t>
  </si>
  <si>
    <t>Kostenrechnung oder Kostenträgerrechnung des Zeitraums</t>
  </si>
  <si>
    <t xml:space="preserve"> + Kostensteigerung aller Positionen</t>
  </si>
  <si>
    <t>mit Gewinnanteil</t>
  </si>
  <si>
    <t>mit Risikoanteilen</t>
  </si>
  <si>
    <t>Betrachtung</t>
  </si>
  <si>
    <t>retrospektiv</t>
  </si>
  <si>
    <t>prospektiv</t>
  </si>
  <si>
    <t>Daten des Bereichs</t>
  </si>
  <si>
    <r>
      <t>Prospektive</t>
    </r>
    <r>
      <rPr>
        <sz val="12"/>
        <color theme="1"/>
        <rFont val="Arial"/>
        <family val="2"/>
      </rPr>
      <t xml:space="preserve"> Stundenkosten</t>
    </r>
  </si>
  <si>
    <t>Stundensatzberechnung</t>
  </si>
  <si>
    <t>4. Gesamtaufwand pro Einsatz</t>
  </si>
  <si>
    <t>3. Berücksichtigung Rückfahrt</t>
  </si>
  <si>
    <t>Anzahl durchschnittliche Einsätze pro Tour</t>
  </si>
  <si>
    <t>Berechnung/Kalkulation einer Leistungsstunde</t>
  </si>
  <si>
    <t>Berechnung/Kalkulation einer Leistungsstunde:</t>
  </si>
  <si>
    <t>4. Legende Unternehmerisches Wagnis</t>
  </si>
  <si>
    <t>6. Legende Risiken Mitarbeiter</t>
  </si>
  <si>
    <t>nachrichtlich: ohne Rückfahrt</t>
  </si>
  <si>
    <t>Kalkulation  SGB XI</t>
  </si>
  <si>
    <t>6. Leistungszeit pro Vollzeitstelle</t>
  </si>
  <si>
    <r>
      <t xml:space="preserve">Dienstbesprechung/Organisation </t>
    </r>
    <r>
      <rPr>
        <b/>
        <sz val="10"/>
        <rFont val="Arial"/>
        <family val="2"/>
      </rPr>
      <t>pro Arbeitswoche in Stunden</t>
    </r>
    <r>
      <rPr>
        <sz val="10"/>
        <rFont val="Arial"/>
        <family val="2"/>
      </rPr>
      <t xml:space="preserve"> pro Kopf</t>
    </r>
  </si>
  <si>
    <t>Syspra® - Arbeitshilfen</t>
  </si>
  <si>
    <r>
      <t xml:space="preserve">© syspra.de; </t>
    </r>
    <r>
      <rPr>
        <sz val="9"/>
        <rFont val="Arial"/>
        <family val="2"/>
      </rPr>
      <t>http://www.syspra.de</t>
    </r>
  </si>
  <si>
    <t>Nutzungsbedingungen :</t>
  </si>
  <si>
    <t>Die Inhalte dieser Tabellen sind mit aller Sorgfalt erstellt worden, trotzdem kann keinerlei Haftung für die Richtigkeit übernommen werden.</t>
  </si>
  <si>
    <r>
      <rPr>
        <b/>
        <sz val="12"/>
        <color rgb="FFFF0000"/>
        <rFont val="Arial"/>
        <family val="2"/>
      </rPr>
      <t>Unternehmerisches Wagnis in der ambulanten Pflege</t>
    </r>
    <r>
      <rPr>
        <sz val="12"/>
        <rFont val="Arial"/>
        <family val="2"/>
      </rPr>
      <t>; Friedrich/Herten/Seidel/Fikar/Uhlig/Zischang/Plantholz</t>
    </r>
  </si>
  <si>
    <t>medhochzwei 2019; ISBN 978-3-86216-492-9</t>
  </si>
  <si>
    <t>Hinweis: A.Heiber war Mitglied im Expertenbeirat dieser Studie</t>
  </si>
  <si>
    <t>Rechtliches:</t>
  </si>
  <si>
    <t>© Die hier vorgestellte Arbeitshilfe ist von der Unternehmensberatung System &amp; Praxis Andreas Heiber und System &amp; Praxis Gerd Nett entwickelt worden. Die Nutzung dieser Unterlagen ist grundsätzlich auf die eigene Einrichtung beschränkt. Eine weitergehende Nutzung, insbesondere eine kommerzielle Nutzung wie auch der Einbau in andere Softwaresysteme, bedarf der gesonderten ausdrücklichen Zustimmung.</t>
  </si>
  <si>
    <t>Durch die Anwendung dieser Datei erklären Sie sich mit oben genannten Bedingungen einverstanden.</t>
  </si>
  <si>
    <t>Andreas Heiber, Gerd Nett</t>
  </si>
  <si>
    <t>Plaßstraße 49a</t>
  </si>
  <si>
    <t>33611 Bielefeld</t>
  </si>
  <si>
    <t>Tel. 0521/ 98 25 56 15</t>
  </si>
  <si>
    <t>Email: Info@syspra.de</t>
  </si>
  <si>
    <r>
      <t xml:space="preserve">Homepage: </t>
    </r>
    <r>
      <rPr>
        <b/>
        <sz val="12"/>
        <color indexed="40"/>
        <rFont val="Arial"/>
        <family val="2"/>
      </rPr>
      <t>www.syspra.de</t>
    </r>
  </si>
  <si>
    <t>Zur Bedienung:</t>
  </si>
  <si>
    <r>
      <t xml:space="preserve">Zum Eintrag freigegeben sind alle Felder mit einem </t>
    </r>
    <r>
      <rPr>
        <sz val="10"/>
        <color indexed="10"/>
        <rFont val="Arial"/>
        <family val="2"/>
      </rPr>
      <t>roten Doppelrahmen</t>
    </r>
    <r>
      <rPr>
        <sz val="10"/>
        <color theme="1"/>
        <rFont val="Arial"/>
        <family val="2"/>
      </rPr>
      <t>. Alle anderen Felder sind aus Sicherheitsgründen gesperrt.</t>
    </r>
  </si>
  <si>
    <t xml:space="preserve">Hier sind  die Personalkosten des Pflege-, Hauswirtschafts- und Betreuungspersonals aufgeführt. </t>
  </si>
  <si>
    <r>
      <t xml:space="preserve">Angegeben sind jeweils </t>
    </r>
    <r>
      <rPr>
        <u/>
        <sz val="10"/>
        <rFont val="Arial"/>
        <family val="2"/>
      </rPr>
      <t>die Berufsgruppe</t>
    </r>
    <r>
      <rPr>
        <sz val="10"/>
        <color theme="1"/>
        <rFont val="Arial"/>
        <family val="2"/>
      </rPr>
      <t>, die</t>
    </r>
    <r>
      <rPr>
        <u/>
        <sz val="10"/>
        <rFont val="Arial"/>
        <family val="2"/>
      </rPr>
      <t xml:space="preserve"> Anzahl der Stellen</t>
    </r>
    <r>
      <rPr>
        <sz val="10"/>
        <color theme="1"/>
        <rFont val="Arial"/>
        <family val="2"/>
      </rPr>
      <t xml:space="preserve"> sowie die </t>
    </r>
    <r>
      <rPr>
        <u/>
        <sz val="10"/>
        <rFont val="Arial"/>
        <family val="2"/>
      </rPr>
      <t>prospektiven Gesamtkosten</t>
    </r>
    <r>
      <rPr>
        <sz val="10"/>
        <color theme="1"/>
        <rFont val="Arial"/>
        <family val="2"/>
      </rPr>
      <t xml:space="preserve"> der jeweiligen Gruppe (pro Jahr).</t>
    </r>
  </si>
  <si>
    <r>
      <rPr>
        <u/>
        <sz val="10"/>
        <rFont val="Arial"/>
        <family val="2"/>
      </rPr>
      <t>Personalnebenkosten</t>
    </r>
    <r>
      <rPr>
        <sz val="10"/>
        <rFont val="Arial"/>
        <family val="2"/>
      </rPr>
      <t xml:space="preserve"> (BG, Arbeitsmed., Betriebsrat, etc.) werden separat ausgewiesen</t>
    </r>
  </si>
  <si>
    <t>2. Verwaltungskosten</t>
  </si>
  <si>
    <r>
      <t>Leitung und Steuerung:</t>
    </r>
    <r>
      <rPr>
        <sz val="10"/>
        <color theme="1"/>
        <rFont val="Arial"/>
        <family val="2"/>
      </rPr>
      <t xml:space="preserve"> der Personalkostenanteil, der sich (kalkulatorisch) auf die Leitung und Steuerung der Pflegeversicherungsleistungen bezieht. In der Regel sind dies Kostenanteile der PDL und Stellv. PDL und  ggf. Qualitätssicherung. </t>
    </r>
  </si>
  <si>
    <r>
      <t>Personalkosten Verwaltung:</t>
    </r>
    <r>
      <rPr>
        <sz val="10"/>
        <color theme="1"/>
        <rFont val="Arial"/>
        <family val="2"/>
      </rPr>
      <t xml:space="preserve"> Personalkosten für Verwaltungsmitarbeiter und Geschäftsführung, soweit relevant und vorhanden</t>
    </r>
  </si>
  <si>
    <r>
      <t>Externe Verwaltung:</t>
    </r>
    <r>
      <rPr>
        <sz val="10"/>
        <color theme="1"/>
        <rFont val="Arial"/>
        <family val="2"/>
      </rPr>
      <t xml:space="preserve"> Kosten für Verwaltungsarbeiten, die extern – sei es innerhalb eines größeren Einrichtungsverbundes oder durch externe Dienstleister wie Rechenzentren – erbracht werden.</t>
    </r>
  </si>
  <si>
    <r>
      <t>Zuschlag Risiken Steuerung/Verwaltung:</t>
    </r>
    <r>
      <rPr>
        <sz val="10"/>
        <color theme="1"/>
        <rFont val="Arial"/>
        <family val="2"/>
      </rPr>
      <t xml:space="preserve"> Erhöhter Leitungsaufwand wegen erwartbarer Änderungen der Personalzusammensetzung; Einarbeitung neuer Mitarbeiter; höherer Krankenstand wegen Alter Team zu erwarten etc.</t>
    </r>
  </si>
  <si>
    <t>3. Sachkosten - nicht investiv (ohne Fahrzeugkosten)</t>
  </si>
  <si>
    <t>Hier sind alle Sachkosten außer den Fahrzeugkosten dargestellt, die kalkulatorisch für den Bereich der Pflegeversicherungsleistungen zu berücksichtigen sind. Die Abgrenzung zu den sogenannten Investitionskosten der Pflegeversicherung ist hier zu beachten: investive Sachkosten dürfen hier nicht angesetzt werden. 
Alle mit den Fahrzeugen zusammenhängende Sachkosten sind in der Tabelle "Einsatzpauschale SGB XI" kalkuliert.</t>
  </si>
  <si>
    <r>
      <rPr>
        <u/>
        <sz val="10"/>
        <rFont val="Arial"/>
        <family val="2"/>
      </rPr>
      <t>Zuschlag Risiken Wagnis Sachkosten:</t>
    </r>
    <r>
      <rPr>
        <sz val="10"/>
        <rFont val="Arial"/>
        <family val="2"/>
      </rPr>
      <t xml:space="preserve"> Personalgewinnungskosten, Forderungsausfall, evtl. soweit SGB V auch Investive Kosten wie Reparaturen wegen Unfällen etc.</t>
    </r>
  </si>
  <si>
    <r>
      <t>Medizinisch/therapeutischer Bedarf:</t>
    </r>
    <r>
      <rPr>
        <sz val="10"/>
        <rFont val="Arial"/>
        <family val="2"/>
      </rPr>
      <t xml:space="preserve"> Verbrauchsmittel wie Messstreifen, Verbandsmaterial, Schutzkleidung, Handschuhe: Bei der Teilung evtl. abweichend vor allem SGB V zuordnen</t>
    </r>
  </si>
  <si>
    <r>
      <t xml:space="preserve">Verwaltungsbedarf: </t>
    </r>
    <r>
      <rPr>
        <sz val="10"/>
        <color theme="1"/>
        <rFont val="Arial"/>
        <family val="2"/>
      </rPr>
      <t>Büromaterial und anderer Verwaltungsbedarf, Telefonkosten, etc.</t>
    </r>
  </si>
  <si>
    <r>
      <t>Steuern, Abgaben, Versicherungen</t>
    </r>
    <r>
      <rPr>
        <sz val="10"/>
        <color theme="1"/>
        <rFont val="Arial"/>
        <family val="2"/>
      </rPr>
      <t>: außer Fahrzeugkosten</t>
    </r>
  </si>
  <si>
    <r>
      <t>Sonstige Sachkosten (nicht investiv)</t>
    </r>
    <r>
      <rPr>
        <sz val="10"/>
        <rFont val="Arial"/>
        <family val="2"/>
      </rPr>
      <t>: z.B: Fortbildungs- und Beratungskosten, Qualitätssicherung, etc.</t>
    </r>
  </si>
  <si>
    <t>4. Unternehmerisches Wagnis</t>
  </si>
  <si>
    <t>5. Gesamtkosten mit Unternehmerrisko</t>
  </si>
  <si>
    <r>
      <t xml:space="preserve">Gesamtkosten: </t>
    </r>
    <r>
      <rPr>
        <sz val="10"/>
        <color theme="1"/>
        <rFont val="Arial"/>
        <family val="2"/>
      </rPr>
      <t>Es werden die bisher aufgeführten Kosten automatisch addiert</t>
    </r>
  </si>
  <si>
    <r>
      <t>Gesamtkosten pro Vollzeitstelle:</t>
    </r>
    <r>
      <rPr>
        <sz val="10"/>
        <color theme="1"/>
        <rFont val="Arial"/>
        <family val="2"/>
      </rPr>
      <t xml:space="preserve"> Gesamtsumme geteilt durch Anzahl der Pflegepersonalstellen (siehe 1.)</t>
    </r>
  </si>
  <si>
    <r>
      <t>Anzahl Jahrestage</t>
    </r>
    <r>
      <rPr>
        <sz val="10"/>
        <color theme="1"/>
        <rFont val="Arial"/>
        <family val="2"/>
      </rPr>
      <t>: Tage pro Jahr</t>
    </r>
  </si>
  <si>
    <r>
      <t>Anzahl arbeitsfreier Tage</t>
    </r>
    <r>
      <rPr>
        <sz val="10"/>
        <color theme="1"/>
        <rFont val="Arial"/>
        <family val="2"/>
      </rPr>
      <t>: bspw. Wochenenden und Feiertage, bezogen auf das aktuelle Jahr, das Bundesland sowie in Bezug auf die Anzahl der Arbeitstage pro Woche (s.u.)</t>
    </r>
  </si>
  <si>
    <r>
      <t>Arbeitsstunden pro Tag:</t>
    </r>
    <r>
      <rPr>
        <sz val="10"/>
        <color theme="1"/>
        <rFont val="Arial"/>
        <family val="2"/>
      </rPr>
      <t xml:space="preserve"> Zeitangabe in Stunden bezogen auf eine Vollzeitstelle</t>
    </r>
  </si>
  <si>
    <r>
      <t xml:space="preserve">Arbeitstage pro Woche: </t>
    </r>
    <r>
      <rPr>
        <sz val="10"/>
        <rFont val="Arial"/>
        <family val="2"/>
      </rPr>
      <t xml:space="preserve"> Angabe, ob 5, 5,5 oder 6-Tagewoche</t>
    </r>
  </si>
  <si>
    <r>
      <t>Jahresarbeitsstunden Gesamt:</t>
    </r>
    <r>
      <rPr>
        <sz val="10"/>
        <color theme="1"/>
        <rFont val="Arial"/>
        <family val="2"/>
      </rPr>
      <t xml:space="preserve"> ergibt verfügbare Arbeitsstunden des Jahres</t>
    </r>
  </si>
  <si>
    <r>
      <t>Anteil Mitarbeiter pro Vollzeitstelle</t>
    </r>
    <r>
      <rPr>
        <sz val="10"/>
        <color theme="1"/>
        <rFont val="Arial"/>
        <family val="2"/>
      </rPr>
      <t>: kalkulatorische Mitarbeiteranzahl pro rechnerischer Vollzeitstelle (wichtig für die weitere differenzierte Ermittlugn der tatsächlichen Arbeitszeit, da Fortbildung und Dienstbesprechung/Übergabe pro Kopf zu berechnen sind)</t>
    </r>
  </si>
  <si>
    <r>
      <t>Urlaubstage pro Jahr:</t>
    </r>
    <r>
      <rPr>
        <sz val="10"/>
        <color theme="1"/>
        <rFont val="Arial"/>
        <family val="2"/>
      </rPr>
      <t xml:space="preserve"> Urlaubstage im Durchschnitt</t>
    </r>
  </si>
  <si>
    <r>
      <t>Krankheitstage pro Jahr</t>
    </r>
    <r>
      <rPr>
        <sz val="10"/>
        <color theme="1"/>
        <rFont val="Arial"/>
        <family val="2"/>
      </rPr>
      <t>: Krankheitstage im Durchschnitt aller Mitarbeiter, soweit eine Lohnfortzahlung besteht.</t>
    </r>
  </si>
  <si>
    <r>
      <t xml:space="preserve">Zeitreduzierung durch Risiken Mitarbeiter: </t>
    </r>
    <r>
      <rPr>
        <sz val="10"/>
        <rFont val="Arial"/>
        <family val="2"/>
      </rPr>
      <t xml:space="preserve"> Zeitverzögerungen/Ausfälle durch Verkehr und Unfälle; nicht abrechenbare Einsätze wegen Notfall; nicht abrechenbare Zeit/Leistungen wegen gesundheitlicher Notfälle</t>
    </r>
  </si>
  <si>
    <r>
      <t>Fortbildung pro Jahr</t>
    </r>
    <r>
      <rPr>
        <sz val="10"/>
        <color theme="1"/>
        <rFont val="Arial"/>
        <family val="2"/>
      </rPr>
      <t>: Anzahl der Fort- und Weiterbildungstage pro Jahr, auch Bildungsurlaub</t>
    </r>
  </si>
  <si>
    <r>
      <t>Zwischensumme</t>
    </r>
    <r>
      <rPr>
        <sz val="10"/>
        <color theme="1"/>
        <rFont val="Arial"/>
        <family val="2"/>
      </rPr>
      <t>: ergibt verfügbare Arbeitszeit der Mitarbeiter in Stunden</t>
    </r>
  </si>
  <si>
    <r>
      <t>Entspricht in Arbeitswochen:</t>
    </r>
    <r>
      <rPr>
        <sz val="10"/>
        <color theme="1"/>
        <rFont val="Arial"/>
        <family val="2"/>
      </rPr>
      <t xml:space="preserve"> Von der Summe "Jahresarbeitsstunden Gesamt" werden die Stunden für Urlaub, Krankheit sowie Fortbildungen abgezogen. Die sich so ergebende Arbeitzeit in Stunden wird in Arbeitswochen umgerechnet. Die sich ergebende Summe ist Grundlagen zur Ermittlung der tatsächlichen Arbeitszeit für Dienstbesprechungen/Übergabe.</t>
    </r>
  </si>
  <si>
    <r>
      <t>Zeit für Dienstbesprechung/Übergabe pro Arbeitswoche und je Vollzeitstelle:</t>
    </r>
    <r>
      <rPr>
        <sz val="10"/>
        <color theme="1"/>
        <rFont val="Arial"/>
        <family val="2"/>
      </rPr>
      <t xml:space="preserve"> Es sind sowohl die täglichen Rüstzeiten des Betreuungspersonals (Organisation von Schlüsseln, Material, Fahrzeugen, Kontrolle der Aufträge, Veränderungen, Abgabe der Schlüssel, Hinweise ins Übergabebuch, Veränderungen, Organisation von Kontakten, etc.) wie auch die in der Regel wöchentlichen Dienstbesprechungen zu berücksichtigen. (Zeitangabe in Stunden bezogen auf eine (rechnerische) Vollzeitstelle)</t>
    </r>
  </si>
  <si>
    <t>7. Kosten pro Leistungsstunde / 8. Kosten pro Leistungsstunde zu ungünstige Zeiten</t>
  </si>
  <si>
    <t>Auf der Seite 2 der Kalkulation werden zusätzliche Informationen zur Verfügung gestellt:</t>
  </si>
  <si>
    <r>
      <t>1. Pflegepersonalkosten:</t>
    </r>
    <r>
      <rPr>
        <sz val="10"/>
        <color theme="1"/>
        <rFont val="Arial"/>
        <family val="2"/>
      </rPr>
      <t xml:space="preserve"> rechnerische Kosten pro Stelle sowie rechnerischer Durchschnitt aller Stellen. Auch sind die Stellenanteile und -kosten ins Verhltnis zueinander gesetzt.</t>
    </r>
  </si>
  <si>
    <r>
      <t>2. Verwaltungskosten:</t>
    </r>
    <r>
      <rPr>
        <sz val="10"/>
        <color theme="1"/>
        <rFont val="Arial"/>
        <family val="2"/>
      </rPr>
      <t xml:space="preserve"> rechnerische Kosten pro Stelle</t>
    </r>
  </si>
  <si>
    <r>
      <t>Spalte Kostenverteilung:</t>
    </r>
    <r>
      <rPr>
        <sz val="10"/>
        <rFont val="Arial"/>
        <family val="2"/>
      </rPr>
      <t xml:space="preserve"> Verhälnis von Pflegepersonal-, Verwaltungs- und Sachkosten zueinander. Dabei bleibt der Risikozuschlag unberücksichtigt, weil er auf der Basis der Kosten berechnet wird.</t>
    </r>
  </si>
  <si>
    <t>"Einsatzpauschale"</t>
  </si>
  <si>
    <t>Die Einsatzpauschalen setzen sich zusammen aus den Arbeitszeitkosten sowie den Sachkosten.</t>
  </si>
  <si>
    <r>
      <t>Stundensatz Mitarbeiter</t>
    </r>
    <r>
      <rPr>
        <sz val="10"/>
        <color theme="1"/>
        <rFont val="Arial"/>
        <family val="2"/>
      </rPr>
      <t>: wird automatisch aus der obrigen Kalkulation übernommen</t>
    </r>
  </si>
  <si>
    <r>
      <t>Wegezeit pro Einsatz in Minuten</t>
    </r>
    <r>
      <rPr>
        <sz val="10"/>
        <color theme="1"/>
        <rFont val="Arial"/>
        <family val="2"/>
      </rPr>
      <t xml:space="preserve"> (von Wohnungstür zu Wohnungstür): die durchschnittliche Wegezeit in MInuten ist hier einzutragen. Der Wert kann auch geschätzt sein. Berücksichtigt wird hier nicht nur die Fahrtzeit, sondern die tatsächliche Wegezeit einschließlich Parken, Treppensteigen etc. </t>
    </r>
  </si>
  <si>
    <r>
      <t>Kosten Zeitaufwand pro Einsatz</t>
    </r>
    <r>
      <rPr>
        <sz val="10"/>
        <color theme="1"/>
        <rFont val="Arial"/>
        <family val="2"/>
      </rPr>
      <t>: Errechnet aus Stundensatz mal Minuten für Wegezeit pro Einsatz</t>
    </r>
  </si>
  <si>
    <r>
      <t>Verbrauchskosten pro Kilometer</t>
    </r>
    <r>
      <rPr>
        <sz val="10"/>
        <color theme="1"/>
        <rFont val="Arial"/>
        <family val="2"/>
      </rPr>
      <t>: Übernahme aus Tab. 2 Fahrzeugkosten; je nach Kostenträger ohne oder mit investive Sachkosten</t>
    </r>
  </si>
  <si>
    <r>
      <t>Durchschnittliche Anzahl gefahrener Kilometer pro Einsatz</t>
    </r>
    <r>
      <rPr>
        <sz val="12"/>
        <color theme="1"/>
        <rFont val="Arial"/>
        <family val="2"/>
      </rPr>
      <t>: auch dies kann ein Schätzwert sein.</t>
    </r>
  </si>
  <si>
    <r>
      <t>Sachanteil am Preis pro Einsatz:</t>
    </r>
    <r>
      <rPr>
        <sz val="10"/>
        <color theme="1"/>
        <rFont val="Arial"/>
        <family val="2"/>
      </rPr>
      <t xml:space="preserve"> errechneter Wert aus Kosten x Kilometer</t>
    </r>
  </si>
  <si>
    <t>Diese Datei wurde mit Microsoft® Excel  erstellt. Es handelt sich somit nicht um ein Programm.</t>
  </si>
  <si>
    <r>
      <t xml:space="preserve">Kurzbeschreibung (ausführlich im </t>
    </r>
    <r>
      <rPr>
        <b/>
        <sz val="12"/>
        <color indexed="10"/>
        <rFont val="Arial"/>
        <family val="2"/>
      </rPr>
      <t>Buch "Kostenrechnung und Vergütungsverhandlungen " (s.a. Nutzungsbedingungen)</t>
    </r>
    <r>
      <rPr>
        <b/>
        <sz val="12"/>
        <rFont val="Arial"/>
        <family val="2"/>
      </rPr>
      <t>)</t>
    </r>
  </si>
  <si>
    <t>Die Berufsgruppenwahl ist für drei Berufsgruppen festgelegt, zwei sind frei wählbar. Die Personalkosten Leitung und Verwaltung sind unter 2. dargestellt (hier wird nur ihr Pflegeanteil eingerechnet).</t>
  </si>
  <si>
    <r>
      <t>Wirtschaftsbedarf:</t>
    </r>
    <r>
      <rPr>
        <sz val="12"/>
        <color theme="1"/>
        <rFont val="Arial"/>
        <family val="2"/>
      </rPr>
      <t xml:space="preserve"> </t>
    </r>
    <r>
      <rPr>
        <sz val="10"/>
        <color theme="1"/>
        <rFont val="Arial"/>
        <family val="2"/>
      </rPr>
      <t>Verbrauchskosten beim Betrieb des Dienstes</t>
    </r>
  </si>
  <si>
    <t>Die Position beinhaltet allgemeine Gewinnerwartung in Deutschland von 4 % sowie ambulanter Branchenfaktor (Risiken und Chancen) von durchschnittlich 1,39 % (siehe Studie)</t>
  </si>
  <si>
    <r>
      <t>Leistungszeit:</t>
    </r>
    <r>
      <rPr>
        <sz val="10"/>
        <color theme="1"/>
        <rFont val="Arial"/>
        <family val="2"/>
      </rPr>
      <t xml:space="preserve"> Arbeitszeit, die tatsächlich für die Leistungserbringung (Wege und Leistungen vor Ort) zur Verfügung steht, nach Abzug von Urlaub, Krankheit, Fortbildung und Dienstbesprechung/Übergabe.</t>
    </r>
  </si>
  <si>
    <t>Die Kosten pro Leistungsstunde ergeben sich aus der Division Kosten pro Vollzeitstelle durch Leistungsstunden</t>
  </si>
  <si>
    <r>
      <t xml:space="preserve">Anzahl durchschnittliche Einsätze pro Tour: </t>
    </r>
    <r>
      <rPr>
        <sz val="10"/>
        <rFont val="Arial"/>
        <family val="2"/>
      </rPr>
      <t>auf diese wird dann eine zusätzliche Fahrt aufgeteilt</t>
    </r>
  </si>
  <si>
    <t>4. Gesamtaufwand pro Einsatz: Summe aus Zeitaufwand und Sachkosten und Rückfahrt</t>
  </si>
  <si>
    <t>nachrichtlich: Einsatzpauschale ohne Rückfahrt</t>
  </si>
  <si>
    <t>Interne Auswertung/Controlling</t>
  </si>
  <si>
    <t>Zur Nachvollziehbarkeit der Berechnungen können Sie sich in den beiden Beispielen (Stundensatzkalkulation und Einsatzpauschale) die angewendeten Formeln anzeigen lassen.</t>
  </si>
  <si>
    <t>Stundensatzkalkulationen Pflegedienst 1/2026</t>
  </si>
  <si>
    <t>Einleitung: Stand: April 2026</t>
  </si>
  <si>
    <t>Stundensatzberechnungen</t>
  </si>
  <si>
    <t>Istkosten-Berechnung</t>
  </si>
  <si>
    <t>Neue Vergütung</t>
  </si>
  <si>
    <t>Zweck</t>
  </si>
  <si>
    <t>Betrachtung Ist oder Vergangenheit</t>
  </si>
  <si>
    <t>Kalkulation für die zukünftige Periode</t>
  </si>
  <si>
    <t>Ist-Leistungsstunden</t>
  </si>
  <si>
    <t>Prospektive Leistungsstunden</t>
  </si>
  <si>
    <r>
      <t>Tatsächliche</t>
    </r>
    <r>
      <rPr>
        <sz val="12"/>
        <color theme="1"/>
        <rFont val="Arial"/>
        <family val="2"/>
      </rPr>
      <t xml:space="preserve"> Stundenkosten</t>
    </r>
  </si>
  <si>
    <r>
      <rPr>
        <b/>
        <sz val="12"/>
        <rFont val="Arial"/>
        <family val="2"/>
      </rPr>
      <t>Weitergehende Infornmationen und Erläuterungen finden Sie auch in unserem Buch:</t>
    </r>
    <r>
      <rPr>
        <b/>
        <sz val="12"/>
        <color indexed="10"/>
        <rFont val="Arial"/>
        <family val="2"/>
      </rPr>
      <t xml:space="preserve">
"Kostenrechnung und Vergütungsverhandlungen, Wirtschaftlich und plausibel"</t>
    </r>
    <r>
      <rPr>
        <sz val="12"/>
        <rFont val="Arial"/>
        <family val="2"/>
      </rPr>
      <t xml:space="preserve"> 
Heiber, Andreas; Gerd Nett / 3. überarbeitete Auflage, Vincentz Network, April 2026</t>
    </r>
  </si>
  <si>
    <t>© SysPra.de, Heiber/Nett 4/2026</t>
  </si>
  <si>
    <t>© SysPra.de; Heiber/Nett 4/2026</t>
  </si>
  <si>
    <t>Personalgewinnungskosten, Forderungsausfall, etc.; nur bei SGB V auch investive Risiken z.B. durch Unfallschäden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</si>
</sst>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_€_-;\-* #,##0.00\ _€_-;_-* &quot;-&quot;??\ _€_-;_-@_-"/>
    <numFmt numFmtId="165" formatCode="0.0%"/>
    <numFmt numFmtId="166" formatCode="#,##0\ &quot;€&quot;"/>
    <numFmt numFmtId="167" formatCode="#,##0.00\ &quot;€&quot;"/>
    <numFmt numFmtId="168" formatCode="#,##0\ [$€-1]"/>
    <numFmt numFmtId="169" formatCode="_-* #,##0.00\ [$€-1]_-;\-* #,##0.00\ [$€-1]_-;_-* &quot;-&quot;??\ [$€-1]_-"/>
    <numFmt numFmtId="170" formatCode="#,##0.0_ ;\-#,##0.0\ "/>
    <numFmt numFmtId="171" formatCode="0.0"/>
    <numFmt numFmtId="172" formatCode="#,##0.00\ [$€-1]"/>
    <numFmt numFmtId="173" formatCode="_-* #,##0.00\ &quot;DM&quot;_-;\-* #,##0.00\ &quot;DM&quot;_-;_-* &quot;-&quot;??\ &quot;DM&quot;_-;_-@_-"/>
  </numFmts>
  <fonts count="27" x14ac:knownFonts="1">
    <font>
      <sz val="12"/>
      <color theme="1"/>
      <name val="Arial"/>
      <family val="2"/>
    </font>
    <font>
      <sz val="10"/>
      <name val="Arial"/>
      <family val="2"/>
    </font>
    <font>
      <sz val="9"/>
      <name val="Arial"/>
      <family val="2"/>
    </font>
    <font>
      <b/>
      <sz val="10"/>
      <name val="Arial"/>
      <family val="2"/>
    </font>
    <font>
      <b/>
      <sz val="12"/>
      <name val="Arial"/>
      <family val="2"/>
    </font>
    <font>
      <sz val="8"/>
      <name val="Arial"/>
      <family val="2"/>
    </font>
    <font>
      <b/>
      <sz val="9"/>
      <name val="Arial"/>
      <family val="2"/>
    </font>
    <font>
      <sz val="10"/>
      <color theme="1"/>
      <name val="Arial"/>
      <family val="2"/>
    </font>
    <font>
      <b/>
      <sz val="14"/>
      <name val="Arial"/>
      <family val="2"/>
    </font>
    <font>
      <b/>
      <sz val="16"/>
      <name val="Arial"/>
      <family val="2"/>
    </font>
    <font>
      <b/>
      <sz val="12"/>
      <color theme="1"/>
      <name val="Arial"/>
      <family val="2"/>
    </font>
    <font>
      <sz val="8"/>
      <color theme="1"/>
      <name val="Arial"/>
      <family val="2"/>
    </font>
    <font>
      <sz val="12"/>
      <color theme="1"/>
      <name val="Arial"/>
      <family val="2"/>
    </font>
    <font>
      <sz val="12"/>
      <color rgb="FFFF0000"/>
      <name val="Arial"/>
      <family val="2"/>
    </font>
    <font>
      <b/>
      <sz val="11"/>
      <name val="Arial"/>
      <family val="2"/>
    </font>
    <font>
      <sz val="12"/>
      <name val="Arial"/>
      <family val="2"/>
    </font>
    <font>
      <b/>
      <sz val="12"/>
      <color indexed="10"/>
      <name val="Arial"/>
      <family val="2"/>
    </font>
    <font>
      <b/>
      <sz val="18"/>
      <color theme="1"/>
      <name val="Arial"/>
      <family val="2"/>
    </font>
    <font>
      <sz val="11"/>
      <color theme="1"/>
      <name val="Calibri"/>
      <family val="2"/>
      <scheme val="minor"/>
    </font>
    <font>
      <b/>
      <sz val="12"/>
      <color rgb="FFFF0000"/>
      <name val="Arial"/>
      <family val="2"/>
    </font>
    <font>
      <sz val="16"/>
      <name val="Arial"/>
      <family val="2"/>
    </font>
    <font>
      <u/>
      <sz val="10"/>
      <color indexed="12"/>
      <name val="Arial"/>
      <family val="2"/>
    </font>
    <font>
      <u/>
      <sz val="14"/>
      <color indexed="12"/>
      <name val="Arial"/>
      <family val="2"/>
    </font>
    <font>
      <b/>
      <sz val="12"/>
      <color indexed="40"/>
      <name val="Arial"/>
      <family val="2"/>
    </font>
    <font>
      <b/>
      <sz val="18"/>
      <name val="Arial"/>
      <family val="2"/>
    </font>
    <font>
      <sz val="10"/>
      <color indexed="10"/>
      <name val="Arial"/>
      <family val="2"/>
    </font>
    <font>
      <u/>
      <sz val="10"/>
      <name val="Arial"/>
      <family val="2"/>
    </font>
  </fonts>
  <fills count="20">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theme="0"/>
        <bgColor indexed="64"/>
      </patternFill>
    </fill>
    <fill>
      <patternFill patternType="solid">
        <fgColor indexed="47"/>
        <bgColor indexed="64"/>
      </patternFill>
    </fill>
    <fill>
      <patternFill patternType="solid">
        <fgColor rgb="FFFFFF00"/>
        <bgColor indexed="64"/>
      </patternFill>
    </fill>
    <fill>
      <patternFill patternType="solid">
        <fgColor theme="5" tint="0.59996337778862885"/>
        <bgColor indexed="64"/>
      </patternFill>
    </fill>
    <fill>
      <patternFill patternType="solid">
        <fgColor rgb="FF92D050"/>
        <bgColor indexed="64"/>
      </patternFill>
    </fill>
    <fill>
      <patternFill patternType="solid">
        <fgColor rgb="FF00FFFF"/>
        <bgColor indexed="64"/>
      </patternFill>
    </fill>
    <fill>
      <patternFill patternType="solid">
        <fgColor rgb="FFFFFFCC"/>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rgb="FF00B0F0"/>
        <bgColor indexed="64"/>
      </patternFill>
    </fill>
    <fill>
      <patternFill patternType="solid">
        <fgColor theme="4"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thin">
        <color indexed="64"/>
      </top>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indexed="10"/>
      </left>
      <right style="double">
        <color indexed="10"/>
      </right>
      <top style="double">
        <color indexed="10"/>
      </top>
      <bottom style="double">
        <color indexed="10"/>
      </bottom>
      <diagonal/>
    </border>
    <border>
      <left style="double">
        <color indexed="10"/>
      </left>
      <right style="double">
        <color indexed="10"/>
      </right>
      <top style="double">
        <color indexed="10"/>
      </top>
      <bottom/>
      <diagonal/>
    </border>
    <border>
      <left/>
      <right style="double">
        <color indexed="10"/>
      </right>
      <top/>
      <bottom style="thin">
        <color indexed="64"/>
      </bottom>
      <diagonal/>
    </border>
    <border>
      <left style="double">
        <color indexed="10"/>
      </left>
      <right/>
      <top/>
      <bottom/>
      <diagonal/>
    </border>
    <border>
      <left/>
      <right style="double">
        <color indexed="10"/>
      </right>
      <top style="thin">
        <color indexed="64"/>
      </top>
      <bottom style="thin">
        <color indexed="64"/>
      </bottom>
      <diagonal/>
    </border>
    <border>
      <left/>
      <right/>
      <top/>
      <bottom style="double">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theme="1"/>
      </left>
      <right style="thin">
        <color theme="1"/>
      </right>
      <top style="thin">
        <color theme="1"/>
      </top>
      <bottom style="thin">
        <color theme="1"/>
      </bottom>
      <diagonal/>
    </border>
    <border>
      <left style="thin">
        <color auto="1"/>
      </left>
      <right style="thin">
        <color auto="1"/>
      </right>
      <top style="double">
        <color rgb="FFFF0000"/>
      </top>
      <bottom style="thin">
        <color auto="1"/>
      </bottom>
      <diagonal/>
    </border>
    <border diagonalUp="1">
      <left style="thin">
        <color auto="1"/>
      </left>
      <right style="thin">
        <color auto="1"/>
      </right>
      <top style="double">
        <color rgb="FFFF0000"/>
      </top>
      <bottom style="thin">
        <color auto="1"/>
      </bottom>
      <diagonal style="thin">
        <color auto="1"/>
      </diagonal>
    </border>
    <border>
      <left/>
      <right style="double">
        <color rgb="FFFF0000"/>
      </right>
      <top style="thin">
        <color indexed="64"/>
      </top>
      <bottom style="thin">
        <color indexed="64"/>
      </bottom>
      <diagonal/>
    </border>
    <border>
      <left/>
      <right style="double">
        <color rgb="FFFF0000"/>
      </right>
      <top/>
      <bottom style="thin">
        <color indexed="64"/>
      </bottom>
      <diagonal/>
    </border>
    <border>
      <left style="double">
        <color rgb="FFFF0000"/>
      </left>
      <right style="thin">
        <color theme="1"/>
      </right>
      <top style="thin">
        <color theme="1"/>
      </top>
      <bottom style="thin">
        <color theme="1"/>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double">
        <color indexed="10"/>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14">
    <xf numFmtId="0" fontId="0" fillId="0" borderId="0"/>
    <xf numFmtId="0" fontId="1" fillId="0" borderId="0"/>
    <xf numFmtId="9" fontId="12" fillId="0" borderId="0" applyFont="0" applyFill="0" applyBorder="0" applyAlignment="0" applyProtection="0"/>
    <xf numFmtId="0" fontId="1" fillId="0" borderId="0"/>
    <xf numFmtId="169"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0" fontId="18" fillId="0" borderId="0"/>
    <xf numFmtId="9" fontId="18" fillId="0" borderId="0" applyFont="0" applyFill="0" applyBorder="0" applyAlignment="0" applyProtection="0"/>
    <xf numFmtId="0" fontId="12" fillId="0" borderId="0"/>
    <xf numFmtId="0" fontId="15" fillId="0" borderId="0"/>
    <xf numFmtId="173" fontId="15" fillId="0" borderId="0" applyFont="0" applyFill="0" applyBorder="0" applyAlignment="0" applyProtection="0"/>
    <xf numFmtId="0" fontId="21" fillId="0" borderId="0" applyNumberFormat="0" applyFill="0" applyBorder="0" applyAlignment="0" applyProtection="0">
      <alignment vertical="top"/>
      <protection locked="0"/>
    </xf>
  </cellStyleXfs>
  <cellXfs count="438">
    <xf numFmtId="0" fontId="0" fillId="0" borderId="0" xfId="0"/>
    <xf numFmtId="0" fontId="9" fillId="0" borderId="14" xfId="1" applyFont="1" applyBorder="1" applyProtection="1">
      <protection hidden="1"/>
    </xf>
    <xf numFmtId="0" fontId="3" fillId="0" borderId="8" xfId="1" applyFont="1" applyBorder="1" applyAlignment="1" applyProtection="1">
      <alignment vertical="top"/>
      <protection hidden="1"/>
    </xf>
    <xf numFmtId="0" fontId="4" fillId="0" borderId="8" xfId="1" applyFont="1" applyBorder="1" applyProtection="1">
      <protection hidden="1"/>
    </xf>
    <xf numFmtId="10" fontId="3" fillId="4" borderId="1" xfId="1" applyNumberFormat="1" applyFont="1" applyFill="1" applyBorder="1" applyProtection="1">
      <protection hidden="1"/>
    </xf>
    <xf numFmtId="2" fontId="4" fillId="3" borderId="1" xfId="1" applyNumberFormat="1" applyFont="1" applyFill="1" applyBorder="1" applyProtection="1">
      <protection hidden="1"/>
    </xf>
    <xf numFmtId="168" fontId="4" fillId="4" borderId="1" xfId="1" applyNumberFormat="1" applyFont="1" applyFill="1" applyBorder="1" applyProtection="1">
      <protection hidden="1"/>
    </xf>
    <xf numFmtId="10" fontId="4" fillId="4" borderId="1" xfId="1" applyNumberFormat="1" applyFont="1" applyFill="1" applyBorder="1" applyProtection="1">
      <protection hidden="1"/>
    </xf>
    <xf numFmtId="168" fontId="4" fillId="12" borderId="1" xfId="1" applyNumberFormat="1" applyFont="1" applyFill="1" applyBorder="1" applyProtection="1">
      <protection hidden="1"/>
    </xf>
    <xf numFmtId="0" fontId="3" fillId="0" borderId="11" xfId="1" applyFont="1" applyBorder="1" applyAlignment="1" applyProtection="1">
      <alignment horizontal="right"/>
      <protection hidden="1"/>
    </xf>
    <xf numFmtId="166" fontId="4" fillId="0" borderId="1" xfId="1" applyNumberFormat="1" applyFont="1" applyBorder="1" applyProtection="1">
      <protection hidden="1"/>
    </xf>
    <xf numFmtId="169" fontId="1" fillId="0" borderId="11" xfId="4" applyFont="1" applyFill="1" applyBorder="1" applyProtection="1">
      <protection hidden="1"/>
    </xf>
    <xf numFmtId="0" fontId="3" fillId="0" borderId="0" xfId="4" applyNumberFormat="1" applyFont="1" applyFill="1" applyBorder="1" applyAlignment="1" applyProtection="1">
      <alignment horizontal="center"/>
      <protection hidden="1"/>
    </xf>
    <xf numFmtId="169" fontId="1" fillId="0" borderId="29" xfId="4" applyFont="1" applyFill="1" applyBorder="1" applyProtection="1">
      <protection hidden="1"/>
    </xf>
    <xf numFmtId="169" fontId="3" fillId="0" borderId="29" xfId="4" applyFont="1" applyFill="1" applyBorder="1" applyAlignment="1" applyProtection="1">
      <alignment horizontal="right"/>
      <protection hidden="1"/>
    </xf>
    <xf numFmtId="170" fontId="3" fillId="7" borderId="7" xfId="4" applyNumberFormat="1" applyFont="1" applyFill="1" applyBorder="1" applyAlignment="1" applyProtection="1">
      <alignment horizontal="center"/>
      <protection hidden="1"/>
    </xf>
    <xf numFmtId="170" fontId="3" fillId="0" borderId="0" xfId="4" applyNumberFormat="1" applyFont="1" applyFill="1" applyBorder="1" applyAlignment="1" applyProtection="1">
      <alignment horizontal="center"/>
      <protection hidden="1"/>
    </xf>
    <xf numFmtId="171" fontId="3" fillId="0" borderId="45" xfId="4" applyNumberFormat="1" applyFont="1" applyFill="1" applyBorder="1" applyAlignment="1" applyProtection="1">
      <alignment horizontal="center"/>
      <protection hidden="1"/>
    </xf>
    <xf numFmtId="169" fontId="3" fillId="0" borderId="0" xfId="4" applyFont="1" applyFill="1" applyBorder="1" applyAlignment="1" applyProtection="1">
      <alignment horizontal="right"/>
      <protection hidden="1"/>
    </xf>
    <xf numFmtId="171" fontId="3" fillId="10" borderId="1" xfId="1" applyNumberFormat="1" applyFont="1" applyFill="1" applyBorder="1" applyAlignment="1" applyProtection="1">
      <alignment horizontal="center"/>
      <protection hidden="1"/>
    </xf>
    <xf numFmtId="2" fontId="4" fillId="0" borderId="0" xfId="4" applyNumberFormat="1" applyFont="1" applyFill="1" applyBorder="1" applyAlignment="1" applyProtection="1">
      <alignment horizontal="center" vertical="center"/>
      <protection hidden="1"/>
    </xf>
    <xf numFmtId="164" fontId="4" fillId="0" borderId="7" xfId="5" applyFont="1" applyBorder="1" applyAlignment="1" applyProtection="1">
      <alignment horizontal="center"/>
      <protection hidden="1"/>
    </xf>
    <xf numFmtId="167" fontId="8" fillId="0" borderId="1" xfId="1" applyNumberFormat="1" applyFont="1" applyBorder="1" applyProtection="1">
      <protection hidden="1"/>
    </xf>
    <xf numFmtId="167" fontId="8" fillId="0" borderId="6" xfId="1" applyNumberFormat="1" applyFont="1" applyBorder="1" applyProtection="1">
      <protection hidden="1"/>
    </xf>
    <xf numFmtId="0" fontId="6" fillId="0" borderId="3" xfId="1" applyFont="1" applyBorder="1" applyAlignment="1" applyProtection="1">
      <alignment horizontal="center"/>
      <protection hidden="1"/>
    </xf>
    <xf numFmtId="0" fontId="6" fillId="0" borderId="14" xfId="1" applyFont="1" applyBorder="1" applyAlignment="1" applyProtection="1">
      <alignment horizontal="center"/>
      <protection hidden="1"/>
    </xf>
    <xf numFmtId="0" fontId="6" fillId="0" borderId="13" xfId="1" applyFont="1" applyBorder="1" applyAlignment="1" applyProtection="1">
      <alignment horizontal="center"/>
      <protection hidden="1"/>
    </xf>
    <xf numFmtId="0" fontId="6" fillId="0" borderId="15" xfId="1" applyFont="1" applyBorder="1" applyAlignment="1" applyProtection="1">
      <alignment horizontal="center"/>
      <protection hidden="1"/>
    </xf>
    <xf numFmtId="0" fontId="9" fillId="0" borderId="12" xfId="1" applyFont="1" applyBorder="1" applyProtection="1">
      <protection hidden="1"/>
    </xf>
    <xf numFmtId="0" fontId="1" fillId="0" borderId="8" xfId="1" applyBorder="1" applyProtection="1">
      <protection hidden="1"/>
    </xf>
    <xf numFmtId="0" fontId="1" fillId="0" borderId="0" xfId="1" applyProtection="1">
      <protection hidden="1"/>
    </xf>
    <xf numFmtId="0" fontId="1" fillId="0" borderId="6" xfId="1" applyBorder="1" applyProtection="1">
      <protection hidden="1"/>
    </xf>
    <xf numFmtId="172" fontId="15" fillId="5" borderId="7" xfId="1" applyNumberFormat="1" applyFont="1" applyFill="1" applyBorder="1" applyAlignment="1" applyProtection="1">
      <alignment horizontal="center"/>
      <protection hidden="1"/>
    </xf>
    <xf numFmtId="172" fontId="4" fillId="4" borderId="1" xfId="1" applyNumberFormat="1" applyFont="1" applyFill="1" applyBorder="1" applyAlignment="1" applyProtection="1">
      <alignment horizontal="center"/>
      <protection hidden="1"/>
    </xf>
    <xf numFmtId="0" fontId="1" fillId="0" borderId="12" xfId="1" applyBorder="1" applyProtection="1">
      <protection hidden="1"/>
    </xf>
    <xf numFmtId="0" fontId="15" fillId="0" borderId="11" xfId="1" applyFont="1" applyBorder="1" applyProtection="1">
      <protection hidden="1"/>
    </xf>
    <xf numFmtId="0" fontId="1" fillId="0" borderId="11" xfId="1" applyBorder="1" applyProtection="1">
      <protection hidden="1"/>
    </xf>
    <xf numFmtId="0" fontId="1" fillId="0" borderId="9" xfId="1" applyBorder="1" applyProtection="1">
      <protection hidden="1"/>
    </xf>
    <xf numFmtId="0" fontId="1" fillId="0" borderId="18" xfId="1" applyBorder="1" applyProtection="1">
      <protection hidden="1"/>
    </xf>
    <xf numFmtId="0" fontId="4" fillId="0" borderId="17" xfId="1" applyFont="1" applyBorder="1" applyProtection="1">
      <protection hidden="1"/>
    </xf>
    <xf numFmtId="0" fontId="1" fillId="0" borderId="17" xfId="1" applyBorder="1" applyProtection="1">
      <protection hidden="1"/>
    </xf>
    <xf numFmtId="172" fontId="9" fillId="4" borderId="1" xfId="1" applyNumberFormat="1" applyFont="1" applyFill="1" applyBorder="1" applyAlignment="1" applyProtection="1">
      <alignment horizontal="center"/>
      <protection hidden="1"/>
    </xf>
    <xf numFmtId="0" fontId="1" fillId="0" borderId="13" xfId="1" applyBorder="1" applyProtection="1">
      <protection hidden="1"/>
    </xf>
    <xf numFmtId="0" fontId="3" fillId="0" borderId="0" xfId="1" applyFont="1" applyProtection="1">
      <protection hidden="1"/>
    </xf>
    <xf numFmtId="10" fontId="1" fillId="0" borderId="0" xfId="1" applyNumberFormat="1" applyProtection="1">
      <protection hidden="1"/>
    </xf>
    <xf numFmtId="0" fontId="5" fillId="0" borderId="0" xfId="1" applyFont="1" applyProtection="1">
      <protection hidden="1"/>
    </xf>
    <xf numFmtId="0" fontId="1" fillId="0" borderId="0" xfId="1" applyAlignment="1" applyProtection="1">
      <alignment horizontal="center"/>
      <protection hidden="1"/>
    </xf>
    <xf numFmtId="0" fontId="1" fillId="0" borderId="15" xfId="1" applyBorder="1" applyProtection="1">
      <protection hidden="1"/>
    </xf>
    <xf numFmtId="0" fontId="9" fillId="17" borderId="14" xfId="1" applyFont="1" applyFill="1" applyBorder="1" applyProtection="1">
      <protection hidden="1"/>
    </xf>
    <xf numFmtId="0" fontId="9" fillId="17" borderId="13" xfId="1" applyFont="1" applyFill="1" applyBorder="1" applyProtection="1">
      <protection hidden="1"/>
    </xf>
    <xf numFmtId="0" fontId="1" fillId="17" borderId="13" xfId="1" applyFill="1" applyBorder="1" applyProtection="1">
      <protection hidden="1"/>
    </xf>
    <xf numFmtId="0" fontId="1" fillId="17" borderId="15" xfId="1" applyFill="1" applyBorder="1" applyProtection="1">
      <protection hidden="1"/>
    </xf>
    <xf numFmtId="0" fontId="9" fillId="17" borderId="8" xfId="1" applyFont="1" applyFill="1" applyBorder="1" applyProtection="1">
      <protection hidden="1"/>
    </xf>
    <xf numFmtId="0" fontId="9" fillId="17" borderId="0" xfId="1" applyFont="1" applyFill="1" applyProtection="1">
      <protection hidden="1"/>
    </xf>
    <xf numFmtId="0" fontId="1" fillId="17" borderId="0" xfId="1" applyFill="1" applyProtection="1">
      <protection hidden="1"/>
    </xf>
    <xf numFmtId="0" fontId="1" fillId="17" borderId="6" xfId="1" applyFill="1" applyBorder="1" applyProtection="1">
      <protection hidden="1"/>
    </xf>
    <xf numFmtId="0" fontId="1" fillId="0" borderId="0" xfId="1" applyAlignment="1" applyProtection="1">
      <alignment horizontal="right"/>
      <protection hidden="1"/>
    </xf>
    <xf numFmtId="0" fontId="15" fillId="0" borderId="6" xfId="1" applyFont="1" applyBorder="1" applyProtection="1">
      <protection hidden="1"/>
    </xf>
    <xf numFmtId="0" fontId="8" fillId="17" borderId="8" xfId="1" applyFont="1" applyFill="1" applyBorder="1" applyProtection="1">
      <protection hidden="1"/>
    </xf>
    <xf numFmtId="0" fontId="8" fillId="17" borderId="0" xfId="1" applyFont="1" applyFill="1" applyProtection="1">
      <protection hidden="1"/>
    </xf>
    <xf numFmtId="0" fontId="1" fillId="17" borderId="12" xfId="1" applyFill="1" applyBorder="1" applyProtection="1">
      <protection hidden="1"/>
    </xf>
    <xf numFmtId="0" fontId="1" fillId="17" borderId="11" xfId="1" applyFill="1" applyBorder="1" applyProtection="1">
      <protection hidden="1"/>
    </xf>
    <xf numFmtId="0" fontId="1" fillId="17" borderId="9" xfId="1" applyFill="1" applyBorder="1" applyProtection="1">
      <protection hidden="1"/>
    </xf>
    <xf numFmtId="0" fontId="8" fillId="0" borderId="8" xfId="1" applyFont="1" applyBorder="1" applyProtection="1">
      <protection hidden="1"/>
    </xf>
    <xf numFmtId="0" fontId="1" fillId="17" borderId="8" xfId="1" applyFill="1" applyBorder="1" applyProtection="1">
      <protection hidden="1"/>
    </xf>
    <xf numFmtId="0" fontId="14" fillId="17" borderId="0" xfId="1" applyFont="1" applyFill="1" applyProtection="1">
      <protection hidden="1"/>
    </xf>
    <xf numFmtId="0" fontId="3" fillId="0" borderId="0" xfId="1" applyFont="1" applyAlignment="1" applyProtection="1">
      <alignment horizontal="center"/>
      <protection hidden="1"/>
    </xf>
    <xf numFmtId="0" fontId="3" fillId="17" borderId="0" xfId="1" applyFont="1" applyFill="1" applyAlignment="1" applyProtection="1">
      <alignment horizontal="center"/>
      <protection hidden="1"/>
    </xf>
    <xf numFmtId="1" fontId="1" fillId="0" borderId="51" xfId="1" applyNumberFormat="1" applyBorder="1" applyProtection="1">
      <protection hidden="1"/>
    </xf>
    <xf numFmtId="168" fontId="1" fillId="0" borderId="0" xfId="1" applyNumberFormat="1" applyProtection="1">
      <protection hidden="1"/>
    </xf>
    <xf numFmtId="0" fontId="1" fillId="16" borderId="8" xfId="1" applyFill="1" applyBorder="1" applyProtection="1">
      <protection hidden="1"/>
    </xf>
    <xf numFmtId="0" fontId="1" fillId="16" borderId="11" xfId="1" applyFill="1" applyBorder="1" applyProtection="1">
      <protection hidden="1"/>
    </xf>
    <xf numFmtId="168" fontId="1" fillId="4" borderId="1" xfId="1" applyNumberFormat="1" applyFill="1" applyBorder="1" applyProtection="1">
      <protection hidden="1"/>
    </xf>
    <xf numFmtId="0" fontId="1" fillId="16" borderId="0" xfId="1" applyFill="1" applyProtection="1">
      <protection hidden="1"/>
    </xf>
    <xf numFmtId="10" fontId="4" fillId="16" borderId="0" xfId="1" applyNumberFormat="1" applyFont="1" applyFill="1" applyProtection="1">
      <protection hidden="1"/>
    </xf>
    <xf numFmtId="0" fontId="1" fillId="16" borderId="6" xfId="1" applyFill="1" applyBorder="1" applyProtection="1">
      <protection hidden="1"/>
    </xf>
    <xf numFmtId="0" fontId="1" fillId="16" borderId="2" xfId="1" applyFill="1" applyBorder="1" applyProtection="1">
      <protection hidden="1"/>
    </xf>
    <xf numFmtId="1" fontId="1" fillId="0" borderId="52" xfId="1" applyNumberFormat="1" applyBorder="1" applyProtection="1">
      <protection hidden="1"/>
    </xf>
    <xf numFmtId="2" fontId="1" fillId="6" borderId="53" xfId="1" applyNumberFormat="1" applyFill="1" applyBorder="1" applyProtection="1">
      <protection hidden="1"/>
    </xf>
    <xf numFmtId="168" fontId="3" fillId="4" borderId="1" xfId="1" applyNumberFormat="1" applyFont="1" applyFill="1" applyBorder="1" applyProtection="1">
      <protection hidden="1"/>
    </xf>
    <xf numFmtId="0" fontId="3" fillId="0" borderId="0" xfId="1" applyFont="1" applyAlignment="1" applyProtection="1">
      <alignment horizontal="right"/>
      <protection hidden="1"/>
    </xf>
    <xf numFmtId="166" fontId="4" fillId="0" borderId="0" xfId="1" applyNumberFormat="1" applyFont="1" applyProtection="1">
      <protection hidden="1"/>
    </xf>
    <xf numFmtId="0" fontId="3" fillId="16" borderId="0" xfId="1" applyFont="1" applyFill="1" applyAlignment="1" applyProtection="1">
      <alignment horizontal="right"/>
      <protection hidden="1"/>
    </xf>
    <xf numFmtId="0" fontId="14" fillId="16" borderId="0" xfId="1" applyFont="1" applyFill="1" applyProtection="1">
      <protection hidden="1"/>
    </xf>
    <xf numFmtId="0" fontId="1" fillId="0" borderId="11" xfId="1" applyBorder="1" applyAlignment="1" applyProtection="1">
      <alignment wrapText="1"/>
      <protection hidden="1"/>
    </xf>
    <xf numFmtId="0" fontId="1" fillId="16" borderId="11" xfId="1" applyFill="1" applyBorder="1" applyAlignment="1" applyProtection="1">
      <alignment wrapText="1"/>
      <protection hidden="1"/>
    </xf>
    <xf numFmtId="168" fontId="1" fillId="12" borderId="1" xfId="1" applyNumberFormat="1" applyFill="1" applyBorder="1" applyProtection="1">
      <protection hidden="1"/>
    </xf>
    <xf numFmtId="0" fontId="1" fillId="16" borderId="29" xfId="1" applyFill="1" applyBorder="1" applyProtection="1">
      <protection hidden="1"/>
    </xf>
    <xf numFmtId="168" fontId="1" fillId="12" borderId="25" xfId="1" applyNumberFormat="1" applyFill="1" applyBorder="1" applyProtection="1">
      <protection hidden="1"/>
    </xf>
    <xf numFmtId="0" fontId="3" fillId="0" borderId="29" xfId="1" applyFont="1" applyBorder="1" applyProtection="1">
      <protection hidden="1"/>
    </xf>
    <xf numFmtId="0" fontId="1" fillId="0" borderId="54" xfId="1" applyBorder="1" applyProtection="1">
      <protection hidden="1"/>
    </xf>
    <xf numFmtId="0" fontId="3" fillId="14" borderId="34" xfId="1" applyFont="1" applyFill="1" applyBorder="1" applyProtection="1">
      <protection hidden="1"/>
    </xf>
    <xf numFmtId="0" fontId="1" fillId="14" borderId="17" xfId="1" applyFill="1" applyBorder="1" applyProtection="1">
      <protection hidden="1"/>
    </xf>
    <xf numFmtId="0" fontId="1" fillId="14" borderId="22" xfId="1" applyFill="1" applyBorder="1" applyProtection="1">
      <protection hidden="1"/>
    </xf>
    <xf numFmtId="0" fontId="1" fillId="14" borderId="35" xfId="1" applyFill="1" applyBorder="1" applyProtection="1">
      <protection hidden="1"/>
    </xf>
    <xf numFmtId="0" fontId="1" fillId="14" borderId="0" xfId="1" applyFill="1" applyProtection="1">
      <protection hidden="1"/>
    </xf>
    <xf numFmtId="0" fontId="1" fillId="14" borderId="48" xfId="1" applyFill="1" applyBorder="1" applyProtection="1">
      <protection hidden="1"/>
    </xf>
    <xf numFmtId="166" fontId="4" fillId="14" borderId="0" xfId="1" applyNumberFormat="1" applyFont="1" applyFill="1" applyProtection="1">
      <protection hidden="1"/>
    </xf>
    <xf numFmtId="0" fontId="4" fillId="0" borderId="0" xfId="1" applyFont="1" applyProtection="1">
      <protection hidden="1"/>
    </xf>
    <xf numFmtId="0" fontId="3" fillId="14" borderId="49" xfId="1" applyFont="1" applyFill="1" applyBorder="1" applyAlignment="1" applyProtection="1">
      <alignment horizontal="right"/>
      <protection hidden="1"/>
    </xf>
    <xf numFmtId="0" fontId="1" fillId="14" borderId="11" xfId="1" applyFill="1" applyBorder="1" applyProtection="1">
      <protection hidden="1"/>
    </xf>
    <xf numFmtId="165" fontId="3" fillId="19" borderId="1" xfId="2" applyNumberFormat="1" applyFont="1" applyFill="1" applyBorder="1" applyProtection="1">
      <protection hidden="1"/>
    </xf>
    <xf numFmtId="0" fontId="1" fillId="14" borderId="49" xfId="1" applyFill="1" applyBorder="1" applyProtection="1">
      <protection hidden="1"/>
    </xf>
    <xf numFmtId="0" fontId="1" fillId="14" borderId="20" xfId="1" applyFill="1" applyBorder="1" applyProtection="1">
      <protection hidden="1"/>
    </xf>
    <xf numFmtId="4" fontId="4" fillId="12" borderId="24" xfId="1" applyNumberFormat="1" applyFont="1" applyFill="1" applyBorder="1" applyProtection="1">
      <protection hidden="1"/>
    </xf>
    <xf numFmtId="166" fontId="4" fillId="16" borderId="0" xfId="1" applyNumberFormat="1" applyFont="1" applyFill="1" applyProtection="1">
      <protection hidden="1"/>
    </xf>
    <xf numFmtId="0" fontId="1" fillId="0" borderId="29" xfId="1" applyBorder="1" applyProtection="1">
      <protection hidden="1"/>
    </xf>
    <xf numFmtId="4" fontId="4" fillId="2" borderId="1" xfId="1" applyNumberFormat="1" applyFont="1" applyFill="1" applyBorder="1" applyProtection="1">
      <protection hidden="1"/>
    </xf>
    <xf numFmtId="0" fontId="1" fillId="15" borderId="8" xfId="1" applyFill="1" applyBorder="1" applyProtection="1">
      <protection hidden="1"/>
    </xf>
    <xf numFmtId="0" fontId="1" fillId="15" borderId="0" xfId="1" applyFill="1" applyProtection="1">
      <protection hidden="1"/>
    </xf>
    <xf numFmtId="0" fontId="1" fillId="15" borderId="6" xfId="1" applyFill="1" applyBorder="1" applyProtection="1">
      <protection hidden="1"/>
    </xf>
    <xf numFmtId="0" fontId="3" fillId="14" borderId="11" xfId="1" applyFont="1" applyFill="1" applyBorder="1" applyAlignment="1" applyProtection="1">
      <alignment horizontal="right"/>
      <protection hidden="1"/>
    </xf>
    <xf numFmtId="168" fontId="4" fillId="2" borderId="1" xfId="1" applyNumberFormat="1" applyFont="1" applyFill="1" applyBorder="1" applyProtection="1">
      <protection hidden="1"/>
    </xf>
    <xf numFmtId="0" fontId="5" fillId="0" borderId="0" xfId="1" applyFont="1" applyAlignment="1" applyProtection="1">
      <alignment horizontal="center" vertical="center"/>
      <protection hidden="1"/>
    </xf>
    <xf numFmtId="0" fontId="14" fillId="0" borderId="0" xfId="1" applyFont="1" applyProtection="1">
      <protection hidden="1"/>
    </xf>
    <xf numFmtId="168" fontId="15" fillId="0" borderId="0" xfId="1" applyNumberFormat="1" applyFont="1" applyProtection="1">
      <protection hidden="1"/>
    </xf>
    <xf numFmtId="0" fontId="3" fillId="0" borderId="55" xfId="1" applyFont="1" applyBorder="1" applyProtection="1">
      <protection hidden="1"/>
    </xf>
    <xf numFmtId="168" fontId="15" fillId="13" borderId="56" xfId="1" applyNumberFormat="1" applyFont="1" applyFill="1" applyBorder="1" applyProtection="1">
      <protection hidden="1"/>
    </xf>
    <xf numFmtId="0" fontId="1" fillId="14" borderId="0" xfId="1" applyFill="1" applyAlignment="1" applyProtection="1">
      <alignment horizontal="right"/>
      <protection hidden="1"/>
    </xf>
    <xf numFmtId="0" fontId="1" fillId="0" borderId="48" xfId="1" applyBorder="1" applyProtection="1">
      <protection hidden="1"/>
    </xf>
    <xf numFmtId="0" fontId="5" fillId="0" borderId="11" xfId="1" applyFont="1" applyBorder="1" applyAlignment="1" applyProtection="1">
      <alignment horizontal="right"/>
      <protection hidden="1"/>
    </xf>
    <xf numFmtId="0" fontId="8" fillId="0" borderId="18" xfId="1" applyFont="1" applyBorder="1" applyProtection="1">
      <protection hidden="1"/>
    </xf>
    <xf numFmtId="165" fontId="4" fillId="15" borderId="7" xfId="2" applyNumberFormat="1" applyFont="1" applyFill="1" applyBorder="1" applyProtection="1">
      <protection hidden="1"/>
    </xf>
    <xf numFmtId="0" fontId="1" fillId="0" borderId="44" xfId="1" applyBorder="1" applyProtection="1">
      <protection hidden="1"/>
    </xf>
    <xf numFmtId="0" fontId="1" fillId="0" borderId="46" xfId="1" applyBorder="1" applyProtection="1">
      <protection hidden="1"/>
    </xf>
    <xf numFmtId="0" fontId="1" fillId="0" borderId="11" xfId="1" applyBorder="1" applyAlignment="1" applyProtection="1">
      <alignment horizontal="right"/>
      <protection hidden="1"/>
    </xf>
    <xf numFmtId="0" fontId="1" fillId="14" borderId="0" xfId="1" applyFill="1" applyAlignment="1" applyProtection="1">
      <alignment horizontal="center"/>
      <protection hidden="1"/>
    </xf>
    <xf numFmtId="0" fontId="1" fillId="14" borderId="11" xfId="1" applyFill="1" applyBorder="1" applyAlignment="1" applyProtection="1">
      <alignment horizontal="center"/>
      <protection hidden="1"/>
    </xf>
    <xf numFmtId="169" fontId="3" fillId="0" borderId="11" xfId="4" applyFont="1" applyFill="1" applyBorder="1" applyProtection="1">
      <protection hidden="1"/>
    </xf>
    <xf numFmtId="171" fontId="3" fillId="0" borderId="0" xfId="4" applyNumberFormat="1" applyFont="1" applyFill="1" applyBorder="1" applyAlignment="1" applyProtection="1">
      <alignment horizontal="center"/>
      <protection hidden="1"/>
    </xf>
    <xf numFmtId="171" fontId="1" fillId="0" borderId="7" xfId="1" applyNumberFormat="1" applyBorder="1" applyAlignment="1" applyProtection="1">
      <alignment horizontal="center" vertical="center"/>
      <protection hidden="1"/>
    </xf>
    <xf numFmtId="0" fontId="1" fillId="14" borderId="11" xfId="1" applyFill="1" applyBorder="1" applyAlignment="1" applyProtection="1">
      <alignment horizontal="right"/>
      <protection hidden="1"/>
    </xf>
    <xf numFmtId="170" fontId="4" fillId="19" borderId="1" xfId="7" applyNumberFormat="1" applyFont="1" applyFill="1" applyBorder="1" applyProtection="1">
      <protection hidden="1"/>
    </xf>
    <xf numFmtId="0" fontId="15" fillId="0" borderId="0" xfId="1" applyFont="1" applyProtection="1">
      <protection hidden="1"/>
    </xf>
    <xf numFmtId="0" fontId="4" fillId="0" borderId="0" xfId="1" applyFont="1" applyAlignment="1" applyProtection="1">
      <alignment horizontal="right"/>
      <protection hidden="1"/>
    </xf>
    <xf numFmtId="172" fontId="15" fillId="0" borderId="0" xfId="1" applyNumberFormat="1" applyFont="1" applyAlignment="1" applyProtection="1">
      <alignment horizontal="center"/>
      <protection hidden="1"/>
    </xf>
    <xf numFmtId="0" fontId="4" fillId="0" borderId="0" xfId="1" applyFont="1" applyAlignment="1" applyProtection="1">
      <alignment horizontal="center"/>
      <protection hidden="1"/>
    </xf>
    <xf numFmtId="171" fontId="1" fillId="0" borderId="0" xfId="1" applyNumberFormat="1" applyAlignment="1" applyProtection="1">
      <alignment horizontal="center"/>
      <protection hidden="1"/>
    </xf>
    <xf numFmtId="172" fontId="4" fillId="0" borderId="0" xfId="1" applyNumberFormat="1" applyFont="1" applyAlignment="1" applyProtection="1">
      <alignment horizontal="center"/>
      <protection hidden="1"/>
    </xf>
    <xf numFmtId="0" fontId="4" fillId="0" borderId="11" xfId="1" applyFont="1" applyBorder="1" applyAlignment="1" applyProtection="1">
      <alignment horizontal="right"/>
      <protection hidden="1"/>
    </xf>
    <xf numFmtId="0" fontId="4" fillId="0" borderId="11" xfId="1" applyFont="1" applyBorder="1" applyAlignment="1" applyProtection="1">
      <alignment horizontal="center"/>
      <protection hidden="1"/>
    </xf>
    <xf numFmtId="0" fontId="15" fillId="0" borderId="0" xfId="1" applyFont="1" applyAlignment="1" applyProtection="1">
      <alignment horizontal="right"/>
      <protection hidden="1"/>
    </xf>
    <xf numFmtId="2" fontId="1" fillId="0" borderId="0" xfId="1" applyNumberFormat="1" applyAlignment="1" applyProtection="1">
      <alignment horizontal="center"/>
      <protection hidden="1"/>
    </xf>
    <xf numFmtId="0" fontId="13" fillId="0" borderId="0" xfId="1" applyFont="1" applyAlignment="1" applyProtection="1">
      <alignment horizontal="right"/>
      <protection hidden="1"/>
    </xf>
    <xf numFmtId="171" fontId="15" fillId="0" borderId="0" xfId="1" applyNumberFormat="1" applyFont="1" applyAlignment="1" applyProtection="1">
      <alignment horizontal="center"/>
      <protection hidden="1"/>
    </xf>
    <xf numFmtId="172" fontId="9" fillId="0" borderId="0" xfId="1" applyNumberFormat="1" applyFont="1" applyAlignment="1" applyProtection="1">
      <alignment horizontal="center"/>
      <protection hidden="1"/>
    </xf>
    <xf numFmtId="172" fontId="1" fillId="0" borderId="0" xfId="1" applyNumberFormat="1" applyProtection="1">
      <protection hidden="1"/>
    </xf>
    <xf numFmtId="172" fontId="15" fillId="4" borderId="1" xfId="1" applyNumberFormat="1" applyFont="1" applyFill="1" applyBorder="1" applyAlignment="1" applyProtection="1">
      <alignment horizontal="center"/>
      <protection hidden="1"/>
    </xf>
    <xf numFmtId="0" fontId="20" fillId="0" borderId="10" xfId="1" applyFont="1" applyBorder="1" applyAlignment="1" applyProtection="1">
      <alignment horizontal="center" vertical="center" wrapText="1"/>
      <protection hidden="1"/>
    </xf>
    <xf numFmtId="0" fontId="8" fillId="5" borderId="61" xfId="1" applyFont="1" applyFill="1" applyBorder="1" applyAlignment="1" applyProtection="1">
      <alignment horizontal="center" wrapText="1"/>
      <protection hidden="1"/>
    </xf>
    <xf numFmtId="0" fontId="6" fillId="0" borderId="61" xfId="1" applyFont="1" applyBorder="1" applyAlignment="1" applyProtection="1">
      <alignment horizontal="center" wrapText="1"/>
      <protection hidden="1"/>
    </xf>
    <xf numFmtId="0" fontId="4" fillId="0" borderId="28" xfId="1" applyFont="1" applyBorder="1" applyAlignment="1" applyProtection="1">
      <alignment horizontal="center" wrapText="1"/>
      <protection hidden="1"/>
    </xf>
    <xf numFmtId="0" fontId="4" fillId="0" borderId="21" xfId="1" applyFont="1" applyBorder="1" applyAlignment="1" applyProtection="1">
      <alignment wrapText="1"/>
      <protection hidden="1"/>
    </xf>
    <xf numFmtId="0" fontId="15" fillId="0" borderId="21" xfId="1" applyFont="1" applyBorder="1" applyAlignment="1" applyProtection="1">
      <alignment wrapText="1"/>
      <protection hidden="1"/>
    </xf>
    <xf numFmtId="0" fontId="16" fillId="0" borderId="21" xfId="1" applyFont="1" applyBorder="1" applyAlignment="1" applyProtection="1">
      <alignment wrapText="1"/>
      <protection hidden="1"/>
    </xf>
    <xf numFmtId="0" fontId="4" fillId="0" borderId="19" xfId="1" applyFont="1" applyBorder="1" applyAlignment="1" applyProtection="1">
      <alignment wrapText="1"/>
      <protection hidden="1"/>
    </xf>
    <xf numFmtId="0" fontId="1" fillId="0" borderId="0" xfId="1" applyAlignment="1" applyProtection="1">
      <alignment wrapText="1"/>
      <protection hidden="1"/>
    </xf>
    <xf numFmtId="0" fontId="24" fillId="0" borderId="0" xfId="1" applyFont="1" applyAlignment="1" applyProtection="1">
      <alignment wrapText="1"/>
      <protection hidden="1"/>
    </xf>
    <xf numFmtId="0" fontId="4" fillId="0" borderId="30" xfId="1" applyFont="1" applyBorder="1" applyAlignment="1" applyProtection="1">
      <alignment wrapText="1"/>
      <protection hidden="1"/>
    </xf>
    <xf numFmtId="0" fontId="3" fillId="0" borderId="21" xfId="1" applyFont="1" applyBorder="1" applyAlignment="1" applyProtection="1">
      <alignment wrapText="1"/>
      <protection hidden="1"/>
    </xf>
    <xf numFmtId="0" fontId="1" fillId="0" borderId="21" xfId="1" applyBorder="1" applyAlignment="1" applyProtection="1">
      <alignment wrapText="1"/>
      <protection hidden="1"/>
    </xf>
    <xf numFmtId="0" fontId="1" fillId="0" borderId="21" xfId="1" applyBorder="1" applyAlignment="1" applyProtection="1">
      <alignment horizontal="left" wrapText="1"/>
      <protection hidden="1"/>
    </xf>
    <xf numFmtId="0" fontId="26" fillId="0" borderId="21" xfId="1" applyFont="1" applyBorder="1" applyAlignment="1" applyProtection="1">
      <alignment wrapText="1"/>
      <protection hidden="1"/>
    </xf>
    <xf numFmtId="0" fontId="1" fillId="0" borderId="62" xfId="1" applyBorder="1" applyAlignment="1" applyProtection="1">
      <alignment wrapText="1"/>
      <protection hidden="1"/>
    </xf>
    <xf numFmtId="0" fontId="4" fillId="0" borderId="63" xfId="1" applyFont="1" applyBorder="1" applyAlignment="1" applyProtection="1">
      <alignment wrapText="1"/>
      <protection hidden="1"/>
    </xf>
    <xf numFmtId="0" fontId="1" fillId="0" borderId="63" xfId="1" applyBorder="1" applyAlignment="1" applyProtection="1">
      <alignment wrapText="1"/>
      <protection hidden="1"/>
    </xf>
    <xf numFmtId="0" fontId="3" fillId="0" borderId="19" xfId="1" applyFont="1" applyBorder="1" applyAlignment="1" applyProtection="1">
      <alignment horizontal="center" wrapText="1"/>
      <protection hidden="1"/>
    </xf>
    <xf numFmtId="2" fontId="1" fillId="3" borderId="40" xfId="1" applyNumberFormat="1" applyFill="1" applyBorder="1" applyProtection="1">
      <protection locked="0"/>
    </xf>
    <xf numFmtId="2" fontId="1" fillId="3" borderId="41" xfId="1" applyNumberFormat="1" applyFill="1" applyBorder="1" applyProtection="1">
      <protection locked="0"/>
    </xf>
    <xf numFmtId="1" fontId="1" fillId="0" borderId="41" xfId="1" applyNumberFormat="1" applyBorder="1" applyProtection="1">
      <protection locked="0"/>
    </xf>
    <xf numFmtId="168" fontId="1" fillId="4" borderId="41" xfId="1" applyNumberFormat="1" applyFill="1" applyBorder="1" applyProtection="1">
      <protection locked="0"/>
    </xf>
    <xf numFmtId="2" fontId="1" fillId="12" borderId="41" xfId="1" applyNumberFormat="1" applyFill="1" applyBorder="1" applyProtection="1">
      <protection locked="0"/>
    </xf>
    <xf numFmtId="168" fontId="1" fillId="12" borderId="41" xfId="1" applyNumberFormat="1" applyFill="1" applyBorder="1" applyProtection="1">
      <protection locked="0"/>
    </xf>
    <xf numFmtId="168" fontId="1" fillId="18" borderId="41" xfId="1" applyNumberFormat="1" applyFill="1" applyBorder="1" applyProtection="1">
      <protection locked="0"/>
    </xf>
    <xf numFmtId="168" fontId="1" fillId="2" borderId="41" xfId="1" applyNumberFormat="1" applyFill="1" applyBorder="1" applyProtection="1">
      <protection locked="0"/>
    </xf>
    <xf numFmtId="168" fontId="1" fillId="8" borderId="41" xfId="1" applyNumberFormat="1" applyFill="1" applyBorder="1" applyProtection="1">
      <protection locked="0"/>
    </xf>
    <xf numFmtId="2" fontId="4" fillId="10" borderId="42" xfId="4" applyNumberFormat="1" applyFont="1" applyFill="1" applyBorder="1" applyAlignment="1" applyProtection="1">
      <alignment horizontal="center" vertical="center"/>
      <protection locked="0"/>
    </xf>
    <xf numFmtId="10" fontId="4" fillId="18" borderId="42" xfId="4" applyNumberFormat="1" applyFont="1" applyFill="1" applyBorder="1" applyAlignment="1" applyProtection="1">
      <alignment horizontal="center"/>
      <protection locked="0"/>
    </xf>
    <xf numFmtId="0" fontId="3" fillId="7" borderId="42" xfId="4" applyNumberFormat="1" applyFont="1" applyFill="1" applyBorder="1" applyAlignment="1" applyProtection="1">
      <alignment horizontal="center"/>
      <protection locked="0"/>
    </xf>
    <xf numFmtId="0" fontId="3" fillId="5" borderId="42" xfId="4" applyNumberFormat="1" applyFont="1" applyFill="1" applyBorder="1" applyAlignment="1" applyProtection="1">
      <alignment horizontal="center"/>
      <protection locked="0"/>
    </xf>
    <xf numFmtId="0" fontId="3" fillId="5" borderId="43" xfId="4" applyNumberFormat="1" applyFont="1" applyFill="1" applyBorder="1" applyAlignment="1" applyProtection="1">
      <alignment horizontal="center"/>
      <protection locked="0"/>
    </xf>
    <xf numFmtId="171" fontId="3" fillId="5" borderId="42" xfId="4" applyNumberFormat="1" applyFont="1" applyFill="1" applyBorder="1" applyAlignment="1" applyProtection="1">
      <alignment horizontal="center"/>
      <protection locked="0"/>
    </xf>
    <xf numFmtId="171" fontId="3" fillId="10" borderId="42" xfId="4" applyNumberFormat="1" applyFont="1" applyFill="1" applyBorder="1" applyAlignment="1" applyProtection="1">
      <alignment horizontal="center"/>
      <protection locked="0"/>
    </xf>
    <xf numFmtId="171" fontId="15" fillId="5" borderId="42" xfId="1" applyNumberFormat="1" applyFont="1" applyFill="1" applyBorder="1" applyAlignment="1" applyProtection="1">
      <alignment horizontal="center"/>
      <protection locked="0"/>
    </xf>
    <xf numFmtId="44" fontId="15" fillId="5" borderId="41" xfId="6" applyFont="1" applyFill="1" applyBorder="1" applyAlignment="1" applyProtection="1">
      <alignment horizontal="center" vertical="center"/>
      <protection locked="0"/>
    </xf>
    <xf numFmtId="44" fontId="15" fillId="9" borderId="41" xfId="6" applyFont="1" applyFill="1" applyBorder="1" applyAlignment="1" applyProtection="1">
      <alignment horizontal="center" vertical="center"/>
      <protection locked="0"/>
    </xf>
    <xf numFmtId="171" fontId="15" fillId="2" borderId="42" xfId="1" applyNumberFormat="1" applyFont="1" applyFill="1" applyBorder="1" applyAlignment="1" applyProtection="1">
      <alignment horizontal="center"/>
      <protection locked="0"/>
    </xf>
    <xf numFmtId="0" fontId="5" fillId="0" borderId="0" xfId="1" applyFont="1" applyAlignment="1" applyProtection="1">
      <alignment horizontal="center" vertical="center" wrapText="1"/>
      <protection hidden="1"/>
    </xf>
    <xf numFmtId="0" fontId="1" fillId="0" borderId="0" xfId="1"/>
    <xf numFmtId="0" fontId="9" fillId="0" borderId="14" xfId="1" applyFont="1" applyBorder="1"/>
    <xf numFmtId="0" fontId="1" fillId="0" borderId="13" xfId="1" applyBorder="1"/>
    <xf numFmtId="0" fontId="3" fillId="0" borderId="38" xfId="1" applyFont="1" applyBorder="1"/>
    <xf numFmtId="0" fontId="1" fillId="0" borderId="39" xfId="1" applyBorder="1"/>
    <xf numFmtId="0" fontId="1" fillId="0" borderId="40" xfId="1" applyBorder="1"/>
    <xf numFmtId="0" fontId="1" fillId="0" borderId="15" xfId="1" applyBorder="1"/>
    <xf numFmtId="0" fontId="9" fillId="17" borderId="14" xfId="1" applyFont="1" applyFill="1" applyBorder="1"/>
    <xf numFmtId="0" fontId="9" fillId="17" borderId="13" xfId="1" applyFont="1" applyFill="1" applyBorder="1"/>
    <xf numFmtId="0" fontId="1" fillId="17" borderId="13" xfId="1" applyFill="1" applyBorder="1"/>
    <xf numFmtId="0" fontId="1" fillId="17" borderId="15" xfId="1" applyFill="1" applyBorder="1"/>
    <xf numFmtId="0" fontId="3" fillId="0" borderId="8" xfId="1" applyFont="1" applyBorder="1" applyAlignment="1">
      <alignment vertical="top"/>
    </xf>
    <xf numFmtId="0" fontId="1" fillId="0" borderId="6" xfId="1" applyBorder="1"/>
    <xf numFmtId="0" fontId="9" fillId="17" borderId="8" xfId="1" applyFont="1" applyFill="1" applyBorder="1"/>
    <xf numFmtId="0" fontId="9" fillId="17" borderId="0" xfId="1" applyFont="1" applyFill="1"/>
    <xf numFmtId="0" fontId="1" fillId="17" borderId="0" xfId="1" applyFill="1"/>
    <xf numFmtId="0" fontId="1" fillId="17" borderId="6" xfId="1" applyFill="1" applyBorder="1"/>
    <xf numFmtId="0" fontId="1" fillId="0" borderId="8" xfId="1" applyBorder="1"/>
    <xf numFmtId="0" fontId="1" fillId="0" borderId="0" xfId="1" applyAlignment="1">
      <alignment horizontal="right"/>
    </xf>
    <xf numFmtId="0" fontId="15" fillId="0" borderId="6" xfId="1" applyFont="1" applyBorder="1"/>
    <xf numFmtId="0" fontId="8" fillId="17" borderId="8" xfId="1" applyFont="1" applyFill="1" applyBorder="1"/>
    <xf numFmtId="0" fontId="8" fillId="17" borderId="0" xfId="1" applyFont="1" applyFill="1"/>
    <xf numFmtId="0" fontId="1" fillId="0" borderId="12" xfId="1" applyBorder="1"/>
    <xf numFmtId="0" fontId="1" fillId="0" borderId="11" xfId="1" applyBorder="1"/>
    <xf numFmtId="0" fontId="1" fillId="0" borderId="9" xfId="1" applyBorder="1"/>
    <xf numFmtId="0" fontId="1" fillId="17" borderId="12" xfId="1" applyFill="1" applyBorder="1"/>
    <xf numFmtId="0" fontId="1" fillId="17" borderId="11" xfId="1" applyFill="1" applyBorder="1"/>
    <xf numFmtId="0" fontId="1" fillId="17" borderId="9" xfId="1" applyFill="1" applyBorder="1"/>
    <xf numFmtId="0" fontId="8" fillId="0" borderId="8" xfId="1" applyFont="1" applyBorder="1"/>
    <xf numFmtId="0" fontId="1" fillId="0" borderId="17" xfId="1" applyBorder="1"/>
    <xf numFmtId="0" fontId="1" fillId="17" borderId="8" xfId="1" applyFill="1" applyBorder="1"/>
    <xf numFmtId="0" fontId="14" fillId="17" borderId="0" xfId="1" applyFont="1" applyFill="1"/>
    <xf numFmtId="0" fontId="3" fillId="0" borderId="0" xfId="1" applyFont="1"/>
    <xf numFmtId="0" fontId="3" fillId="0" borderId="0" xfId="1" applyFont="1" applyAlignment="1">
      <alignment horizontal="center"/>
    </xf>
    <xf numFmtId="0" fontId="1" fillId="0" borderId="0" xfId="1" applyAlignment="1">
      <alignment horizontal="center"/>
    </xf>
    <xf numFmtId="0" fontId="3" fillId="17" borderId="0" xfId="1" applyFont="1" applyFill="1" applyAlignment="1">
      <alignment horizontal="center"/>
    </xf>
    <xf numFmtId="1" fontId="1" fillId="0" borderId="51" xfId="1" applyNumberFormat="1" applyBorder="1"/>
    <xf numFmtId="2" fontId="1" fillId="3" borderId="40" xfId="1" applyNumberFormat="1" applyFill="1" applyBorder="1"/>
    <xf numFmtId="168" fontId="1" fillId="4" borderId="41" xfId="1" applyNumberFormat="1" applyFill="1" applyBorder="1"/>
    <xf numFmtId="168" fontId="1" fillId="0" borderId="0" xfId="1" applyNumberFormat="1"/>
    <xf numFmtId="0" fontId="1" fillId="16" borderId="8" xfId="1" applyFill="1" applyBorder="1"/>
    <xf numFmtId="0" fontId="1" fillId="16" borderId="11" xfId="1" applyFill="1" applyBorder="1"/>
    <xf numFmtId="168" fontId="1" fillId="4" borderId="1" xfId="1" applyNumberFormat="1" applyFill="1" applyBorder="1"/>
    <xf numFmtId="0" fontId="1" fillId="16" borderId="0" xfId="1" applyFill="1"/>
    <xf numFmtId="10" fontId="3" fillId="4" borderId="1" xfId="1" applyNumberFormat="1" applyFont="1" applyFill="1" applyBorder="1"/>
    <xf numFmtId="10" fontId="4" fillId="16" borderId="0" xfId="1" applyNumberFormat="1" applyFont="1" applyFill="1"/>
    <xf numFmtId="0" fontId="1" fillId="16" borderId="6" xfId="1" applyFill="1" applyBorder="1"/>
    <xf numFmtId="0" fontId="1" fillId="16" borderId="2" xfId="1" applyFill="1" applyBorder="1"/>
    <xf numFmtId="1" fontId="1" fillId="0" borderId="41" xfId="1" applyNumberFormat="1" applyBorder="1"/>
    <xf numFmtId="2" fontId="1" fillId="3" borderId="41" xfId="1" applyNumberFormat="1" applyFill="1" applyBorder="1"/>
    <xf numFmtId="1" fontId="1" fillId="0" borderId="52" xfId="1" applyNumberFormat="1" applyBorder="1"/>
    <xf numFmtId="2" fontId="1" fillId="6" borderId="53" xfId="1" applyNumberFormat="1" applyFill="1" applyBorder="1"/>
    <xf numFmtId="168" fontId="3" fillId="4" borderId="1" xfId="1" applyNumberFormat="1" applyFont="1" applyFill="1" applyBorder="1"/>
    <xf numFmtId="0" fontId="3" fillId="0" borderId="0" xfId="1" applyFont="1" applyAlignment="1">
      <alignment horizontal="right"/>
    </xf>
    <xf numFmtId="2" fontId="4" fillId="3" borderId="1" xfId="1" applyNumberFormat="1" applyFont="1" applyFill="1" applyBorder="1"/>
    <xf numFmtId="168" fontId="4" fillId="4" borderId="1" xfId="1" applyNumberFormat="1" applyFont="1" applyFill="1" applyBorder="1"/>
    <xf numFmtId="166" fontId="4" fillId="0" borderId="0" xfId="1" applyNumberFormat="1" applyFont="1"/>
    <xf numFmtId="0" fontId="3" fillId="16" borderId="0" xfId="1" applyFont="1" applyFill="1" applyAlignment="1">
      <alignment horizontal="right"/>
    </xf>
    <xf numFmtId="10" fontId="4" fillId="4" borderId="1" xfId="1" applyNumberFormat="1" applyFont="1" applyFill="1" applyBorder="1"/>
    <xf numFmtId="0" fontId="14" fillId="16" borderId="0" xfId="1" applyFont="1" applyFill="1"/>
    <xf numFmtId="0" fontId="1" fillId="0" borderId="11" xfId="1" applyBorder="1" applyAlignment="1">
      <alignment wrapText="1"/>
    </xf>
    <xf numFmtId="2" fontId="1" fillId="12" borderId="41" xfId="1" applyNumberFormat="1" applyFill="1" applyBorder="1"/>
    <xf numFmtId="168" fontId="1" fillId="12" borderId="41" xfId="1" applyNumberFormat="1" applyFill="1" applyBorder="1"/>
    <xf numFmtId="0" fontId="1" fillId="16" borderId="11" xfId="1" applyFill="1" applyBorder="1" applyAlignment="1">
      <alignment wrapText="1"/>
    </xf>
    <xf numFmtId="168" fontId="1" fillId="12" borderId="1" xfId="1" applyNumberFormat="1" applyFill="1" applyBorder="1"/>
    <xf numFmtId="0" fontId="1" fillId="16" borderId="29" xfId="1" applyFill="1" applyBorder="1"/>
    <xf numFmtId="168" fontId="1" fillId="12" borderId="25" xfId="1" applyNumberFormat="1" applyFill="1" applyBorder="1"/>
    <xf numFmtId="0" fontId="3" fillId="0" borderId="29" xfId="1" applyFont="1" applyBorder="1"/>
    <xf numFmtId="0" fontId="1" fillId="0" borderId="54" xfId="1" applyBorder="1"/>
    <xf numFmtId="168" fontId="1" fillId="18" borderId="41" xfId="1" applyNumberFormat="1" applyFill="1" applyBorder="1"/>
    <xf numFmtId="0" fontId="3" fillId="14" borderId="34" xfId="1" applyFont="1" applyFill="1" applyBorder="1"/>
    <xf numFmtId="0" fontId="1" fillId="14" borderId="17" xfId="1" applyFill="1" applyBorder="1"/>
    <xf numFmtId="0" fontId="1" fillId="14" borderId="22" xfId="1" applyFill="1" applyBorder="1"/>
    <xf numFmtId="0" fontId="1" fillId="14" borderId="35" xfId="1" applyFill="1" applyBorder="1"/>
    <xf numFmtId="0" fontId="1" fillId="14" borderId="0" xfId="1" applyFill="1"/>
    <xf numFmtId="0" fontId="1" fillId="14" borderId="48" xfId="1" applyFill="1" applyBorder="1"/>
    <xf numFmtId="168" fontId="4" fillId="12" borderId="1" xfId="1" applyNumberFormat="1" applyFont="1" applyFill="1" applyBorder="1"/>
    <xf numFmtId="166" fontId="4" fillId="14" borderId="0" xfId="1" applyNumberFormat="1" applyFont="1" applyFill="1"/>
    <xf numFmtId="0" fontId="4" fillId="0" borderId="8" xfId="1" applyFont="1" applyBorder="1"/>
    <xf numFmtId="0" fontId="4" fillId="0" borderId="0" xfId="1" applyFont="1"/>
    <xf numFmtId="0" fontId="3" fillId="14" borderId="49" xfId="1" applyFont="1" applyFill="1" applyBorder="1" applyAlignment="1">
      <alignment horizontal="right"/>
    </xf>
    <xf numFmtId="0" fontId="1" fillId="14" borderId="11" xfId="1" applyFill="1" applyBorder="1"/>
    <xf numFmtId="165" fontId="3" fillId="19" borderId="1" xfId="2" applyNumberFormat="1" applyFont="1" applyFill="1" applyBorder="1" applyProtection="1"/>
    <xf numFmtId="0" fontId="1" fillId="14" borderId="49" xfId="1" applyFill="1" applyBorder="1"/>
    <xf numFmtId="0" fontId="1" fillId="14" borderId="20" xfId="1" applyFill="1" applyBorder="1"/>
    <xf numFmtId="168" fontId="1" fillId="2" borderId="41" xfId="1" applyNumberFormat="1" applyFill="1" applyBorder="1"/>
    <xf numFmtId="4" fontId="4" fillId="12" borderId="24" xfId="1" applyNumberFormat="1" applyFont="1" applyFill="1" applyBorder="1"/>
    <xf numFmtId="166" fontId="4" fillId="16" borderId="0" xfId="1" applyNumberFormat="1" applyFont="1" applyFill="1"/>
    <xf numFmtId="0" fontId="1" fillId="0" borderId="29" xfId="1" applyBorder="1"/>
    <xf numFmtId="4" fontId="4" fillId="2" borderId="1" xfId="1" applyNumberFormat="1" applyFont="1" applyFill="1" applyBorder="1"/>
    <xf numFmtId="0" fontId="1" fillId="15" borderId="8" xfId="1" applyFill="1" applyBorder="1"/>
    <xf numFmtId="0" fontId="1" fillId="15" borderId="0" xfId="1" applyFill="1"/>
    <xf numFmtId="0" fontId="1" fillId="15" borderId="6" xfId="1" applyFill="1" applyBorder="1"/>
    <xf numFmtId="168" fontId="1" fillId="8" borderId="41" xfId="1" applyNumberFormat="1" applyFill="1" applyBorder="1"/>
    <xf numFmtId="0" fontId="3" fillId="14" borderId="11" xfId="1" applyFont="1" applyFill="1" applyBorder="1" applyAlignment="1">
      <alignment horizontal="right"/>
    </xf>
    <xf numFmtId="168" fontId="4" fillId="2" borderId="1" xfId="1" applyNumberFormat="1" applyFont="1" applyFill="1" applyBorder="1"/>
    <xf numFmtId="166" fontId="4" fillId="0" borderId="1" xfId="1" applyNumberFormat="1" applyFont="1" applyBorder="1"/>
    <xf numFmtId="0" fontId="5" fillId="0" borderId="0" xfId="1" applyFont="1" applyAlignment="1">
      <alignment horizontal="center" vertical="center"/>
    </xf>
    <xf numFmtId="0" fontId="14" fillId="0" borderId="0" xfId="1" applyFont="1"/>
    <xf numFmtId="168" fontId="15" fillId="0" borderId="0" xfId="1" applyNumberFormat="1" applyFont="1"/>
    <xf numFmtId="0" fontId="3" fillId="0" borderId="55" xfId="1" applyFont="1" applyBorder="1"/>
    <xf numFmtId="10" fontId="4" fillId="18" borderId="42" xfId="4" applyNumberFormat="1" applyFont="1" applyFill="1" applyBorder="1" applyAlignment="1" applyProtection="1">
      <alignment horizontal="center"/>
    </xf>
    <xf numFmtId="168" fontId="15" fillId="13" borderId="56" xfId="1" applyNumberFormat="1" applyFont="1" applyFill="1" applyBorder="1"/>
    <xf numFmtId="0" fontId="1" fillId="14" borderId="0" xfId="1" applyFill="1" applyAlignment="1">
      <alignment horizontal="right"/>
    </xf>
    <xf numFmtId="0" fontId="1" fillId="0" borderId="48" xfId="1" applyBorder="1"/>
    <xf numFmtId="0" fontId="3" fillId="0" borderId="11" xfId="1" applyFont="1" applyBorder="1" applyAlignment="1">
      <alignment horizontal="right"/>
    </xf>
    <xf numFmtId="0" fontId="5" fillId="0" borderId="11" xfId="1" applyFont="1" applyBorder="1" applyAlignment="1">
      <alignment horizontal="right"/>
    </xf>
    <xf numFmtId="0" fontId="8" fillId="0" borderId="18" xfId="1" applyFont="1" applyBorder="1"/>
    <xf numFmtId="169" fontId="1" fillId="0" borderId="11" xfId="4" applyFont="1" applyFill="1" applyBorder="1" applyProtection="1"/>
    <xf numFmtId="0" fontId="3" fillId="7" borderId="42" xfId="4" applyNumberFormat="1" applyFont="1" applyFill="1" applyBorder="1" applyAlignment="1" applyProtection="1">
      <alignment horizontal="center"/>
    </xf>
    <xf numFmtId="0" fontId="3" fillId="0" borderId="0" xfId="4" applyNumberFormat="1" applyFont="1" applyFill="1" applyBorder="1" applyAlignment="1" applyProtection="1">
      <alignment horizontal="center"/>
    </xf>
    <xf numFmtId="169" fontId="1" fillId="0" borderId="29" xfId="4" applyFont="1" applyFill="1" applyBorder="1" applyProtection="1"/>
    <xf numFmtId="0" fontId="3" fillId="5" borderId="42" xfId="4" applyNumberFormat="1" applyFont="1" applyFill="1" applyBorder="1" applyAlignment="1" applyProtection="1">
      <alignment horizontal="center"/>
    </xf>
    <xf numFmtId="165" fontId="4" fillId="15" borderId="7" xfId="2" applyNumberFormat="1" applyFont="1" applyFill="1" applyBorder="1" applyProtection="1"/>
    <xf numFmtId="0" fontId="3" fillId="5" borderId="43" xfId="4" applyNumberFormat="1" applyFont="1" applyFill="1" applyBorder="1" applyAlignment="1" applyProtection="1">
      <alignment horizontal="center"/>
    </xf>
    <xf numFmtId="169" fontId="3" fillId="0" borderId="29" xfId="4" applyFont="1" applyFill="1" applyBorder="1" applyAlignment="1" applyProtection="1">
      <alignment horizontal="right"/>
    </xf>
    <xf numFmtId="170" fontId="3" fillId="7" borderId="7" xfId="4" applyNumberFormat="1" applyFont="1" applyFill="1" applyBorder="1" applyAlignment="1" applyProtection="1">
      <alignment horizontal="center"/>
    </xf>
    <xf numFmtId="170" fontId="3" fillId="0" borderId="0" xfId="4" applyNumberFormat="1" applyFont="1" applyFill="1" applyBorder="1" applyAlignment="1" applyProtection="1">
      <alignment horizontal="center"/>
    </xf>
    <xf numFmtId="0" fontId="1" fillId="0" borderId="44" xfId="1" applyBorder="1"/>
    <xf numFmtId="171" fontId="3" fillId="5" borderId="42" xfId="4" applyNumberFormat="1" applyFont="1" applyFill="1" applyBorder="1" applyAlignment="1" applyProtection="1">
      <alignment horizontal="center"/>
    </xf>
    <xf numFmtId="171" fontId="3" fillId="0" borderId="45" xfId="4" applyNumberFormat="1" applyFont="1" applyFill="1" applyBorder="1" applyAlignment="1" applyProtection="1">
      <alignment horizontal="center"/>
    </xf>
    <xf numFmtId="0" fontId="1" fillId="0" borderId="46" xfId="1" applyBorder="1"/>
    <xf numFmtId="0" fontId="1" fillId="0" borderId="11" xfId="1" applyBorder="1" applyAlignment="1">
      <alignment horizontal="right"/>
    </xf>
    <xf numFmtId="0" fontId="5" fillId="0" borderId="0" xfId="1" applyFont="1"/>
    <xf numFmtId="0" fontId="1" fillId="14" borderId="0" xfId="1" applyFill="1" applyAlignment="1">
      <alignment horizontal="center"/>
    </xf>
    <xf numFmtId="0" fontId="1" fillId="14" borderId="11" xfId="1" applyFill="1" applyBorder="1" applyAlignment="1">
      <alignment horizontal="center"/>
    </xf>
    <xf numFmtId="169" fontId="3" fillId="0" borderId="11" xfId="4" applyFont="1" applyFill="1" applyBorder="1" applyProtection="1"/>
    <xf numFmtId="171" fontId="3" fillId="0" borderId="0" xfId="4" applyNumberFormat="1" applyFont="1" applyFill="1" applyBorder="1" applyAlignment="1" applyProtection="1">
      <alignment horizontal="center"/>
    </xf>
    <xf numFmtId="171" fontId="1" fillId="0" borderId="7" xfId="1" applyNumberFormat="1" applyBorder="1" applyAlignment="1">
      <alignment horizontal="center" vertical="center"/>
    </xf>
    <xf numFmtId="0" fontId="1" fillId="14" borderId="11" xfId="1" applyFill="1" applyBorder="1" applyAlignment="1">
      <alignment horizontal="right"/>
    </xf>
    <xf numFmtId="170" fontId="4" fillId="19" borderId="1" xfId="7" applyNumberFormat="1" applyFont="1" applyFill="1" applyBorder="1" applyProtection="1"/>
    <xf numFmtId="169" fontId="3" fillId="0" borderId="0" xfId="4" applyFont="1" applyFill="1" applyBorder="1" applyAlignment="1" applyProtection="1">
      <alignment horizontal="right"/>
    </xf>
    <xf numFmtId="171" fontId="3" fillId="10" borderId="42" xfId="4" applyNumberFormat="1" applyFont="1" applyFill="1" applyBorder="1" applyAlignment="1" applyProtection="1">
      <alignment horizontal="center"/>
    </xf>
    <xf numFmtId="171" fontId="3" fillId="10" borderId="1" xfId="1" applyNumberFormat="1" applyFont="1" applyFill="1" applyBorder="1" applyAlignment="1">
      <alignment horizontal="center"/>
    </xf>
    <xf numFmtId="2" fontId="4" fillId="10" borderId="42" xfId="4" applyNumberFormat="1" applyFont="1" applyFill="1" applyBorder="1" applyAlignment="1" applyProtection="1">
      <alignment horizontal="center" vertical="center"/>
    </xf>
    <xf numFmtId="2" fontId="4" fillId="0" borderId="0" xfId="4" applyNumberFormat="1" applyFont="1" applyFill="1" applyBorder="1" applyAlignment="1" applyProtection="1">
      <alignment horizontal="center" vertical="center"/>
    </xf>
    <xf numFmtId="164" fontId="4" fillId="0" borderId="7" xfId="5" applyFont="1" applyBorder="1" applyAlignment="1" applyProtection="1">
      <alignment horizontal="center"/>
    </xf>
    <xf numFmtId="0" fontId="1" fillId="0" borderId="18" xfId="1" applyBorder="1"/>
    <xf numFmtId="167" fontId="8" fillId="0" borderId="1" xfId="1" applyNumberFormat="1" applyFont="1" applyBorder="1"/>
    <xf numFmtId="167" fontId="8" fillId="0" borderId="6" xfId="1" applyNumberFormat="1" applyFont="1" applyBorder="1"/>
    <xf numFmtId="0" fontId="6" fillId="0" borderId="3" xfId="1" applyFont="1" applyBorder="1" applyAlignment="1">
      <alignment horizontal="center"/>
    </xf>
    <xf numFmtId="10" fontId="1" fillId="0" borderId="0" xfId="1" applyNumberFormat="1"/>
    <xf numFmtId="0" fontId="6" fillId="0" borderId="14" xfId="1" applyFont="1" applyBorder="1" applyAlignment="1">
      <alignment horizontal="center"/>
    </xf>
    <xf numFmtId="0" fontId="6" fillId="0" borderId="13" xfId="1" applyFont="1" applyBorder="1" applyAlignment="1">
      <alignment horizontal="center"/>
    </xf>
    <xf numFmtId="0" fontId="6" fillId="0" borderId="15" xfId="1" applyFont="1" applyBorder="1" applyAlignment="1">
      <alignment horizontal="center"/>
    </xf>
    <xf numFmtId="0" fontId="9" fillId="0" borderId="12" xfId="1" applyFont="1" applyBorder="1"/>
    <xf numFmtId="0" fontId="15" fillId="0" borderId="0" xfId="1" applyFont="1"/>
    <xf numFmtId="0" fontId="4" fillId="0" borderId="0" xfId="1" applyFont="1" applyAlignment="1">
      <alignment horizontal="right"/>
    </xf>
    <xf numFmtId="172" fontId="15" fillId="5" borderId="7" xfId="1" applyNumberFormat="1" applyFont="1" applyFill="1" applyBorder="1" applyAlignment="1">
      <alignment horizontal="center"/>
    </xf>
    <xf numFmtId="172" fontId="15" fillId="0" borderId="0" xfId="1" applyNumberFormat="1" applyFont="1" applyAlignment="1">
      <alignment horizontal="center"/>
    </xf>
    <xf numFmtId="0" fontId="4" fillId="0" borderId="0" xfId="1" applyFont="1" applyAlignment="1">
      <alignment horizontal="center"/>
    </xf>
    <xf numFmtId="171" fontId="15" fillId="5" borderId="42" xfId="1" applyNumberFormat="1" applyFont="1" applyFill="1" applyBorder="1" applyAlignment="1">
      <alignment horizontal="center"/>
    </xf>
    <xf numFmtId="171" fontId="1" fillId="0" borderId="0" xfId="1" applyNumberFormat="1" applyAlignment="1">
      <alignment horizontal="center"/>
    </xf>
    <xf numFmtId="172" fontId="4" fillId="4" borderId="1" xfId="1" applyNumberFormat="1" applyFont="1" applyFill="1" applyBorder="1" applyAlignment="1">
      <alignment horizontal="center"/>
    </xf>
    <xf numFmtId="172" fontId="4" fillId="0" borderId="0" xfId="1" applyNumberFormat="1" applyFont="1" applyAlignment="1">
      <alignment horizontal="center"/>
    </xf>
    <xf numFmtId="0" fontId="15" fillId="0" borderId="11" xfId="1" applyFont="1" applyBorder="1"/>
    <xf numFmtId="0" fontId="4" fillId="0" borderId="11" xfId="1" applyFont="1" applyBorder="1" applyAlignment="1">
      <alignment horizontal="right"/>
    </xf>
    <xf numFmtId="0" fontId="4" fillId="0" borderId="11" xfId="1" applyFont="1" applyBorder="1" applyAlignment="1">
      <alignment horizontal="center"/>
    </xf>
    <xf numFmtId="0" fontId="4" fillId="0" borderId="17" xfId="1" applyFont="1" applyBorder="1"/>
    <xf numFmtId="0" fontId="1" fillId="0" borderId="47" xfId="1" applyBorder="1"/>
    <xf numFmtId="0" fontId="15" fillId="0" borderId="0" xfId="1" applyFont="1" applyAlignment="1">
      <alignment horizontal="right"/>
    </xf>
    <xf numFmtId="44" fontId="15" fillId="5" borderId="37" xfId="6" applyFont="1" applyFill="1" applyBorder="1" applyAlignment="1" applyProtection="1">
      <alignment horizontal="center" vertical="center"/>
    </xf>
    <xf numFmtId="2" fontId="1" fillId="0" borderId="0" xfId="1" applyNumberFormat="1" applyAlignment="1">
      <alignment horizontal="center"/>
    </xf>
    <xf numFmtId="0" fontId="13" fillId="0" borderId="0" xfId="1" applyFont="1" applyAlignment="1">
      <alignment horizontal="right"/>
    </xf>
    <xf numFmtId="44" fontId="15" fillId="9" borderId="37" xfId="6" applyFont="1" applyFill="1" applyBorder="1" applyAlignment="1" applyProtection="1">
      <alignment horizontal="center" vertical="center"/>
    </xf>
    <xf numFmtId="171" fontId="15" fillId="2" borderId="42" xfId="1" applyNumberFormat="1" applyFont="1" applyFill="1" applyBorder="1" applyAlignment="1">
      <alignment horizontal="center"/>
    </xf>
    <xf numFmtId="171" fontId="15" fillId="0" borderId="0" xfId="1" applyNumberFormat="1" applyFont="1" applyAlignment="1">
      <alignment horizontal="center"/>
    </xf>
    <xf numFmtId="172" fontId="9" fillId="0" borderId="0" xfId="1" applyNumberFormat="1" applyFont="1" applyAlignment="1">
      <alignment horizontal="center"/>
    </xf>
    <xf numFmtId="172" fontId="9" fillId="4" borderId="1" xfId="1" applyNumberFormat="1" applyFont="1" applyFill="1" applyBorder="1" applyAlignment="1">
      <alignment horizontal="center"/>
    </xf>
    <xf numFmtId="172" fontId="1" fillId="0" borderId="0" xfId="1" applyNumberFormat="1"/>
    <xf numFmtId="172" fontId="15" fillId="4" borderId="1" xfId="1" applyNumberFormat="1" applyFont="1" applyFill="1" applyBorder="1" applyAlignment="1">
      <alignment horizontal="center"/>
    </xf>
    <xf numFmtId="0" fontId="22" fillId="0" borderId="6" xfId="13" applyFont="1" applyBorder="1" applyAlignment="1" applyProtection="1">
      <protection hidden="1"/>
    </xf>
    <xf numFmtId="0" fontId="22" fillId="0" borderId="62" xfId="13" applyFont="1" applyBorder="1" applyAlignment="1" applyProtection="1">
      <protection hidden="1"/>
    </xf>
    <xf numFmtId="0" fontId="0" fillId="0" borderId="0" xfId="0" applyProtection="1">
      <protection hidden="1"/>
    </xf>
    <xf numFmtId="0" fontId="4" fillId="0" borderId="7" xfId="1" applyFont="1" applyBorder="1" applyAlignment="1" applyProtection="1">
      <alignment wrapText="1"/>
      <protection hidden="1"/>
    </xf>
    <xf numFmtId="0" fontId="15" fillId="0" borderId="62" xfId="1" applyFont="1" applyBorder="1" applyAlignment="1" applyProtection="1">
      <alignment wrapText="1"/>
      <protection hidden="1"/>
    </xf>
    <xf numFmtId="0" fontId="4" fillId="4" borderId="1" xfId="1" applyFont="1" applyFill="1" applyBorder="1" applyAlignment="1" applyProtection="1">
      <alignment horizontal="center"/>
      <protection hidden="1"/>
    </xf>
    <xf numFmtId="0" fontId="0" fillId="0" borderId="8" xfId="0" applyBorder="1"/>
    <xf numFmtId="0" fontId="0" fillId="0" borderId="6" xfId="0" applyBorder="1"/>
    <xf numFmtId="0" fontId="10" fillId="0" borderId="57" xfId="0" applyFont="1" applyBorder="1" applyAlignment="1">
      <alignment vertical="center"/>
    </xf>
    <xf numFmtId="0" fontId="10" fillId="0" borderId="26" xfId="0" applyFont="1" applyBorder="1" applyAlignment="1">
      <alignment horizontal="center" vertical="center" wrapText="1"/>
    </xf>
    <xf numFmtId="0" fontId="10" fillId="0" borderId="8" xfId="0" applyFont="1" applyBorder="1" applyAlignment="1">
      <alignment vertical="center"/>
    </xf>
    <xf numFmtId="0" fontId="10" fillId="11" borderId="1" xfId="0" applyFont="1" applyFill="1" applyBorder="1" applyAlignment="1">
      <alignment horizontal="center"/>
    </xf>
    <xf numFmtId="0" fontId="10" fillId="8" borderId="26" xfId="0" applyFont="1" applyFill="1" applyBorder="1" applyAlignment="1">
      <alignment horizontal="center"/>
    </xf>
    <xf numFmtId="0" fontId="0" fillId="0" borderId="1" xfId="0" applyBorder="1" applyAlignment="1">
      <alignment wrapText="1"/>
    </xf>
    <xf numFmtId="0" fontId="10" fillId="0" borderId="8" xfId="0" applyFont="1" applyBorder="1" applyAlignment="1">
      <alignment vertical="center" wrapText="1"/>
    </xf>
    <xf numFmtId="0" fontId="10" fillId="0" borderId="25" xfId="0" applyFont="1" applyBorder="1" applyAlignment="1">
      <alignment horizontal="center" wrapText="1"/>
    </xf>
    <xf numFmtId="0" fontId="10" fillId="0" borderId="50" xfId="0" applyFont="1" applyBorder="1" applyAlignment="1">
      <alignment horizontal="center" wrapText="1"/>
    </xf>
    <xf numFmtId="0" fontId="0" fillId="0" borderId="24" xfId="0" applyBorder="1"/>
    <xf numFmtId="0" fontId="13" fillId="0" borderId="23" xfId="0" applyFont="1" applyBorder="1"/>
    <xf numFmtId="0" fontId="10" fillId="0" borderId="25" xfId="0" applyFont="1" applyBorder="1"/>
    <xf numFmtId="0" fontId="0" fillId="0" borderId="36" xfId="0" applyBorder="1" applyAlignment="1">
      <alignment horizontal="center"/>
    </xf>
    <xf numFmtId="0" fontId="0" fillId="0" borderId="24" xfId="0" applyBorder="1" applyAlignment="1">
      <alignment horizontal="center"/>
    </xf>
    <xf numFmtId="0" fontId="13" fillId="0" borderId="6" xfId="0" applyFont="1" applyBorder="1" applyAlignment="1">
      <alignment horizontal="center"/>
    </xf>
    <xf numFmtId="0" fontId="10" fillId="0" borderId="12" xfId="0" applyFont="1" applyBorder="1" applyAlignment="1">
      <alignment vertical="center"/>
    </xf>
    <xf numFmtId="0" fontId="0" fillId="0" borderId="1" xfId="0" applyBorder="1" applyAlignment="1">
      <alignment horizontal="center"/>
    </xf>
    <xf numFmtId="0" fontId="0" fillId="0" borderId="11" xfId="0" applyBorder="1"/>
    <xf numFmtId="0" fontId="10" fillId="0" borderId="59" xfId="0" applyFont="1" applyBorder="1" applyAlignment="1">
      <alignment vertical="center"/>
    </xf>
    <xf numFmtId="0" fontId="10" fillId="11" borderId="33" xfId="0" applyFont="1" applyFill="1" applyBorder="1" applyAlignment="1">
      <alignment horizontal="center" wrapText="1"/>
    </xf>
    <xf numFmtId="0" fontId="0" fillId="0" borderId="4" xfId="0" applyBorder="1"/>
    <xf numFmtId="0" fontId="10" fillId="8" borderId="32" xfId="0" applyFont="1" applyFill="1" applyBorder="1" applyAlignment="1">
      <alignment horizontal="center" vertical="center" wrapText="1"/>
    </xf>
    <xf numFmtId="0" fontId="10" fillId="0" borderId="24" xfId="0" applyFont="1" applyBorder="1" applyAlignment="1">
      <alignment horizontal="center" wrapText="1"/>
    </xf>
    <xf numFmtId="0" fontId="0" fillId="0" borderId="26" xfId="0" applyBorder="1" applyAlignment="1">
      <alignment wrapText="1"/>
    </xf>
    <xf numFmtId="0" fontId="10" fillId="0" borderId="50" xfId="0" applyFont="1" applyBorder="1"/>
    <xf numFmtId="0" fontId="13" fillId="0" borderId="58" xfId="0" applyFont="1" applyBorder="1" applyAlignment="1">
      <alignment horizontal="center"/>
    </xf>
    <xf numFmtId="0" fontId="13" fillId="0" borderId="23" xfId="0" applyFont="1" applyBorder="1" applyAlignment="1">
      <alignment horizontal="center"/>
    </xf>
    <xf numFmtId="0" fontId="0" fillId="0" borderId="0" xfId="0" applyAlignment="1">
      <alignment horizontal="center"/>
    </xf>
    <xf numFmtId="0" fontId="13" fillId="0" borderId="26" xfId="0" applyFont="1" applyBorder="1" applyAlignment="1">
      <alignment horizontal="center"/>
    </xf>
    <xf numFmtId="0" fontId="17" fillId="0" borderId="14" xfId="0" applyFont="1" applyBorder="1" applyAlignment="1">
      <alignment horizontal="center"/>
    </xf>
    <xf numFmtId="0" fontId="17" fillId="0" borderId="13" xfId="0" applyFont="1" applyBorder="1" applyAlignment="1">
      <alignment horizontal="center"/>
    </xf>
    <xf numFmtId="0" fontId="17" fillId="0" borderId="15" xfId="0" applyFont="1" applyBorder="1" applyAlignment="1">
      <alignment horizontal="center"/>
    </xf>
    <xf numFmtId="0" fontId="11" fillId="0" borderId="0" xfId="0" applyFont="1" applyAlignment="1" applyProtection="1">
      <alignment horizontal="center"/>
      <protection hidden="1"/>
    </xf>
    <xf numFmtId="0" fontId="1" fillId="17" borderId="31" xfId="1" applyFill="1" applyBorder="1" applyAlignment="1" applyProtection="1">
      <alignment horizontal="left"/>
      <protection hidden="1"/>
    </xf>
    <xf numFmtId="0" fontId="1" fillId="17" borderId="16" xfId="1" applyFill="1" applyBorder="1" applyAlignment="1" applyProtection="1">
      <alignment horizontal="left"/>
      <protection hidden="1"/>
    </xf>
    <xf numFmtId="0" fontId="1" fillId="17" borderId="27" xfId="1" applyFill="1" applyBorder="1" applyAlignment="1" applyProtection="1">
      <alignment horizontal="left"/>
      <protection hidden="1"/>
    </xf>
    <xf numFmtId="1" fontId="1" fillId="0" borderId="38" xfId="1" applyNumberFormat="1" applyBorder="1" applyAlignment="1" applyProtection="1">
      <alignment horizontal="center"/>
      <protection locked="0"/>
    </xf>
    <xf numFmtId="1" fontId="1" fillId="0" borderId="39" xfId="1" applyNumberFormat="1" applyBorder="1" applyAlignment="1" applyProtection="1">
      <alignment horizontal="center"/>
      <protection locked="0"/>
    </xf>
    <xf numFmtId="1" fontId="1" fillId="0" borderId="40" xfId="1" applyNumberFormat="1" applyBorder="1" applyAlignment="1" applyProtection="1">
      <alignment horizontal="center"/>
      <protection locked="0"/>
    </xf>
    <xf numFmtId="0" fontId="1" fillId="16" borderId="11" xfId="1" applyFill="1" applyBorder="1" applyAlignment="1" applyProtection="1">
      <alignment horizontal="right" wrapText="1"/>
      <protection hidden="1"/>
    </xf>
    <xf numFmtId="169" fontId="1" fillId="0" borderId="29" xfId="4" applyFont="1" applyFill="1" applyBorder="1" applyAlignment="1" applyProtection="1">
      <alignment horizontal="left" wrapText="1"/>
      <protection hidden="1"/>
    </xf>
    <xf numFmtId="169" fontId="1" fillId="0" borderId="46" xfId="4" applyFont="1" applyFill="1" applyBorder="1" applyAlignment="1" applyProtection="1">
      <alignment horizontal="left" wrapText="1"/>
      <protection hidden="1"/>
    </xf>
    <xf numFmtId="0" fontId="6" fillId="0" borderId="5" xfId="1" applyFont="1" applyBorder="1" applyAlignment="1" applyProtection="1">
      <alignment horizontal="center"/>
      <protection hidden="1"/>
    </xf>
    <xf numFmtId="0" fontId="6" fillId="0" borderId="4" xfId="1" applyFont="1" applyBorder="1" applyAlignment="1" applyProtection="1">
      <alignment horizontal="center"/>
      <protection hidden="1"/>
    </xf>
    <xf numFmtId="0" fontId="6" fillId="16" borderId="5" xfId="1" applyFont="1" applyFill="1" applyBorder="1" applyAlignment="1" applyProtection="1">
      <alignment horizontal="center"/>
      <protection hidden="1"/>
    </xf>
    <xf numFmtId="0" fontId="6" fillId="16" borderId="4" xfId="1" applyFont="1" applyFill="1" applyBorder="1" applyAlignment="1" applyProtection="1">
      <alignment horizontal="center"/>
      <protection hidden="1"/>
    </xf>
    <xf numFmtId="0" fontId="6" fillId="16" borderId="3" xfId="1" applyFont="1" applyFill="1" applyBorder="1" applyAlignment="1" applyProtection="1">
      <alignment horizontal="center"/>
      <protection hidden="1"/>
    </xf>
    <xf numFmtId="0" fontId="3" fillId="0" borderId="38" xfId="1" applyFont="1" applyBorder="1" applyAlignment="1" applyProtection="1">
      <alignment horizontal="left"/>
      <protection locked="0"/>
    </xf>
    <xf numFmtId="0" fontId="3" fillId="0" borderId="39" xfId="1" applyFont="1" applyBorder="1" applyAlignment="1" applyProtection="1">
      <alignment horizontal="left"/>
      <protection locked="0"/>
    </xf>
    <xf numFmtId="0" fontId="3" fillId="0" borderId="40" xfId="1" applyFont="1" applyBorder="1" applyAlignment="1" applyProtection="1">
      <alignment horizontal="left"/>
      <protection locked="0"/>
    </xf>
    <xf numFmtId="0" fontId="15" fillId="0" borderId="0" xfId="1" applyFont="1" applyAlignment="1" applyProtection="1">
      <alignment horizontal="right"/>
      <protection hidden="1"/>
    </xf>
    <xf numFmtId="0" fontId="15" fillId="0" borderId="60" xfId="1" applyFont="1" applyBorder="1" applyAlignment="1" applyProtection="1">
      <alignment horizontal="right"/>
      <protection hidden="1"/>
    </xf>
    <xf numFmtId="0" fontId="15" fillId="0" borderId="48" xfId="1" applyFont="1" applyBorder="1" applyAlignment="1" applyProtection="1">
      <alignment horizontal="right"/>
      <protection hidden="1"/>
    </xf>
    <xf numFmtId="0" fontId="1" fillId="17" borderId="31" xfId="1" applyFill="1" applyBorder="1" applyAlignment="1">
      <alignment horizontal="left"/>
    </xf>
    <xf numFmtId="0" fontId="1" fillId="17" borderId="16" xfId="1" applyFill="1" applyBorder="1" applyAlignment="1">
      <alignment horizontal="left"/>
    </xf>
    <xf numFmtId="0" fontId="1" fillId="17" borderId="27" xfId="1" applyFill="1" applyBorder="1" applyAlignment="1">
      <alignment horizontal="left"/>
    </xf>
    <xf numFmtId="1" fontId="1" fillId="0" borderId="38" xfId="1" applyNumberFormat="1" applyBorder="1" applyAlignment="1">
      <alignment horizontal="center"/>
    </xf>
    <xf numFmtId="1" fontId="1" fillId="0" borderId="39" xfId="1" applyNumberFormat="1" applyBorder="1" applyAlignment="1">
      <alignment horizontal="center"/>
    </xf>
    <xf numFmtId="1" fontId="1" fillId="0" borderId="40" xfId="1" applyNumberFormat="1" applyBorder="1" applyAlignment="1">
      <alignment horizontal="center"/>
    </xf>
    <xf numFmtId="0" fontId="1" fillId="16" borderId="11" xfId="1" applyFill="1" applyBorder="1" applyAlignment="1">
      <alignment horizontal="right" wrapText="1"/>
    </xf>
    <xf numFmtId="169" fontId="1" fillId="0" borderId="29" xfId="4" applyFont="1" applyFill="1" applyBorder="1" applyAlignment="1" applyProtection="1">
      <alignment horizontal="left" wrapText="1"/>
    </xf>
    <xf numFmtId="169" fontId="1" fillId="0" borderId="46" xfId="4" applyFont="1" applyFill="1" applyBorder="1" applyAlignment="1" applyProtection="1">
      <alignment horizontal="left" wrapText="1"/>
    </xf>
    <xf numFmtId="0" fontId="6" fillId="0" borderId="5" xfId="1" applyFont="1" applyBorder="1" applyAlignment="1">
      <alignment horizontal="center"/>
    </xf>
    <xf numFmtId="0" fontId="6" fillId="0" borderId="4" xfId="1" applyFont="1" applyBorder="1" applyAlignment="1">
      <alignment horizontal="center"/>
    </xf>
    <xf numFmtId="0" fontId="6" fillId="16" borderId="5" xfId="1" applyFont="1" applyFill="1" applyBorder="1" applyAlignment="1">
      <alignment horizontal="center"/>
    </xf>
    <xf numFmtId="0" fontId="6" fillId="16" borderId="4" xfId="1" applyFont="1" applyFill="1" applyBorder="1" applyAlignment="1">
      <alignment horizontal="center"/>
    </xf>
    <xf numFmtId="0" fontId="6" fillId="16" borderId="3" xfId="1" applyFont="1" applyFill="1" applyBorder="1" applyAlignment="1">
      <alignment horizontal="center"/>
    </xf>
    <xf numFmtId="0" fontId="15" fillId="0" borderId="0" xfId="1" applyFont="1" applyAlignment="1">
      <alignment horizontal="right"/>
    </xf>
    <xf numFmtId="0" fontId="15" fillId="0" borderId="60" xfId="1" applyFont="1" applyBorder="1" applyAlignment="1">
      <alignment horizontal="right"/>
    </xf>
    <xf numFmtId="0" fontId="15" fillId="0" borderId="48" xfId="1" applyFont="1" applyBorder="1" applyAlignment="1">
      <alignment horizontal="right"/>
    </xf>
    <xf numFmtId="0" fontId="15" fillId="0" borderId="30" xfId="1" applyFont="1" applyBorder="1" applyAlignment="1" applyProtection="1">
      <alignment wrapText="1"/>
      <protection hidden="1"/>
    </xf>
  </cellXfs>
  <cellStyles count="14">
    <cellStyle name="Euro 2" xfId="4" xr:uid="{00000000-0005-0000-0000-000000000000}"/>
    <cellStyle name="Komma 2" xfId="5" xr:uid="{00000000-0005-0000-0000-000001000000}"/>
    <cellStyle name="Link 2" xfId="13" xr:uid="{08E79659-ECA5-461D-ACCC-BF3EC4E1D7CF}"/>
    <cellStyle name="Prozent" xfId="2" builtinId="5"/>
    <cellStyle name="Prozent 2" xfId="9" xr:uid="{48B76370-9842-4F7B-A555-21E807B42260}"/>
    <cellStyle name="Standard" xfId="0" builtinId="0"/>
    <cellStyle name="Standard 2" xfId="1" xr:uid="{00000000-0005-0000-0000-000004000000}"/>
    <cellStyle name="Standard 2 2" xfId="10" xr:uid="{EBABFE8E-E75A-4D00-87B1-9374FCB69A51}"/>
    <cellStyle name="Standard 2 3" xfId="11" xr:uid="{BC831EF8-D951-48C5-9849-85772BCAECAC}"/>
    <cellStyle name="Standard 3" xfId="3" xr:uid="{00000000-0005-0000-0000-000005000000}"/>
    <cellStyle name="Standard 4" xfId="8" xr:uid="{1EFC2FC4-15E6-47FF-8BF3-773577552D87}"/>
    <cellStyle name="Währung" xfId="7" builtinId="4"/>
    <cellStyle name="Währung 2" xfId="6" xr:uid="{00000000-0005-0000-0000-000006000000}"/>
    <cellStyle name="Währung 2 2" xfId="12" xr:uid="{EA1D528B-1D4A-4017-B7E1-43E06FC17B65}"/>
  </cellStyles>
  <dxfs count="0"/>
  <tableStyles count="0" defaultTableStyle="TableStyleMedium2" defaultPivotStyle="PivotStyleLight16"/>
  <colors>
    <mruColors>
      <color rgb="FFFFCC00"/>
      <color rgb="FFBA4E4E"/>
      <color rgb="FF00FFFF"/>
      <color rgb="FFCC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EDC8D-93E9-4CB4-A133-7472A66A1D65}">
  <sheetPr>
    <tabColor theme="5" tint="0.39997558519241921"/>
    <pageSetUpPr fitToPage="1"/>
  </sheetPr>
  <dimension ref="A1:B29"/>
  <sheetViews>
    <sheetView showGridLines="0" showRowColHeaders="0" tabSelected="1" zoomScaleNormal="100" workbookViewId="0"/>
  </sheetViews>
  <sheetFormatPr baseColWidth="10" defaultRowHeight="12.5" x14ac:dyDescent="0.25"/>
  <cols>
    <col min="1" max="1" width="1.07421875" style="30" customWidth="1"/>
    <col min="2" max="2" width="98.84375" style="30" customWidth="1"/>
    <col min="3" max="3" width="1.07421875" style="30" customWidth="1"/>
    <col min="4" max="256" width="11.53515625" style="30"/>
    <col min="257" max="257" width="1.07421875" style="30" customWidth="1"/>
    <col min="258" max="258" width="98.84375" style="30" customWidth="1"/>
    <col min="259" max="259" width="1.07421875" style="30" customWidth="1"/>
    <col min="260" max="512" width="11.53515625" style="30"/>
    <col min="513" max="513" width="1.07421875" style="30" customWidth="1"/>
    <col min="514" max="514" width="98.84375" style="30" customWidth="1"/>
    <col min="515" max="515" width="1.07421875" style="30" customWidth="1"/>
    <col min="516" max="768" width="11.53515625" style="30"/>
    <col min="769" max="769" width="1.07421875" style="30" customWidth="1"/>
    <col min="770" max="770" width="98.84375" style="30" customWidth="1"/>
    <col min="771" max="771" width="1.07421875" style="30" customWidth="1"/>
    <col min="772" max="1024" width="11.53515625" style="30"/>
    <col min="1025" max="1025" width="1.07421875" style="30" customWidth="1"/>
    <col min="1026" max="1026" width="98.84375" style="30" customWidth="1"/>
    <col min="1027" max="1027" width="1.07421875" style="30" customWidth="1"/>
    <col min="1028" max="1280" width="11.53515625" style="30"/>
    <col min="1281" max="1281" width="1.07421875" style="30" customWidth="1"/>
    <col min="1282" max="1282" width="98.84375" style="30" customWidth="1"/>
    <col min="1283" max="1283" width="1.07421875" style="30" customWidth="1"/>
    <col min="1284" max="1536" width="11.53515625" style="30"/>
    <col min="1537" max="1537" width="1.07421875" style="30" customWidth="1"/>
    <col min="1538" max="1538" width="98.84375" style="30" customWidth="1"/>
    <col min="1539" max="1539" width="1.07421875" style="30" customWidth="1"/>
    <col min="1540" max="1792" width="11.53515625" style="30"/>
    <col min="1793" max="1793" width="1.07421875" style="30" customWidth="1"/>
    <col min="1794" max="1794" width="98.84375" style="30" customWidth="1"/>
    <col min="1795" max="1795" width="1.07421875" style="30" customWidth="1"/>
    <col min="1796" max="2048" width="11.53515625" style="30"/>
    <col min="2049" max="2049" width="1.07421875" style="30" customWidth="1"/>
    <col min="2050" max="2050" width="98.84375" style="30" customWidth="1"/>
    <col min="2051" max="2051" width="1.07421875" style="30" customWidth="1"/>
    <col min="2052" max="2304" width="11.53515625" style="30"/>
    <col min="2305" max="2305" width="1.07421875" style="30" customWidth="1"/>
    <col min="2306" max="2306" width="98.84375" style="30" customWidth="1"/>
    <col min="2307" max="2307" width="1.07421875" style="30" customWidth="1"/>
    <col min="2308" max="2560" width="11.53515625" style="30"/>
    <col min="2561" max="2561" width="1.07421875" style="30" customWidth="1"/>
    <col min="2562" max="2562" width="98.84375" style="30" customWidth="1"/>
    <col min="2563" max="2563" width="1.07421875" style="30" customWidth="1"/>
    <col min="2564" max="2816" width="11.53515625" style="30"/>
    <col min="2817" max="2817" width="1.07421875" style="30" customWidth="1"/>
    <col min="2818" max="2818" width="98.84375" style="30" customWidth="1"/>
    <col min="2819" max="2819" width="1.07421875" style="30" customWidth="1"/>
    <col min="2820" max="3072" width="11.53515625" style="30"/>
    <col min="3073" max="3073" width="1.07421875" style="30" customWidth="1"/>
    <col min="3074" max="3074" width="98.84375" style="30" customWidth="1"/>
    <col min="3075" max="3075" width="1.07421875" style="30" customWidth="1"/>
    <col min="3076" max="3328" width="11.53515625" style="30"/>
    <col min="3329" max="3329" width="1.07421875" style="30" customWidth="1"/>
    <col min="3330" max="3330" width="98.84375" style="30" customWidth="1"/>
    <col min="3331" max="3331" width="1.07421875" style="30" customWidth="1"/>
    <col min="3332" max="3584" width="11.53515625" style="30"/>
    <col min="3585" max="3585" width="1.07421875" style="30" customWidth="1"/>
    <col min="3586" max="3586" width="98.84375" style="30" customWidth="1"/>
    <col min="3587" max="3587" width="1.07421875" style="30" customWidth="1"/>
    <col min="3588" max="3840" width="11.53515625" style="30"/>
    <col min="3841" max="3841" width="1.07421875" style="30" customWidth="1"/>
    <col min="3842" max="3842" width="98.84375" style="30" customWidth="1"/>
    <col min="3843" max="3843" width="1.07421875" style="30" customWidth="1"/>
    <col min="3844" max="4096" width="11.53515625" style="30"/>
    <col min="4097" max="4097" width="1.07421875" style="30" customWidth="1"/>
    <col min="4098" max="4098" width="98.84375" style="30" customWidth="1"/>
    <col min="4099" max="4099" width="1.07421875" style="30" customWidth="1"/>
    <col min="4100" max="4352" width="11.53515625" style="30"/>
    <col min="4353" max="4353" width="1.07421875" style="30" customWidth="1"/>
    <col min="4354" max="4354" width="98.84375" style="30" customWidth="1"/>
    <col min="4355" max="4355" width="1.07421875" style="30" customWidth="1"/>
    <col min="4356" max="4608" width="11.53515625" style="30"/>
    <col min="4609" max="4609" width="1.07421875" style="30" customWidth="1"/>
    <col min="4610" max="4610" width="98.84375" style="30" customWidth="1"/>
    <col min="4611" max="4611" width="1.07421875" style="30" customWidth="1"/>
    <col min="4612" max="4864" width="11.53515625" style="30"/>
    <col min="4865" max="4865" width="1.07421875" style="30" customWidth="1"/>
    <col min="4866" max="4866" width="98.84375" style="30" customWidth="1"/>
    <col min="4867" max="4867" width="1.07421875" style="30" customWidth="1"/>
    <col min="4868" max="5120" width="11.53515625" style="30"/>
    <col min="5121" max="5121" width="1.07421875" style="30" customWidth="1"/>
    <col min="5122" max="5122" width="98.84375" style="30" customWidth="1"/>
    <col min="5123" max="5123" width="1.07421875" style="30" customWidth="1"/>
    <col min="5124" max="5376" width="11.53515625" style="30"/>
    <col min="5377" max="5377" width="1.07421875" style="30" customWidth="1"/>
    <col min="5378" max="5378" width="98.84375" style="30" customWidth="1"/>
    <col min="5379" max="5379" width="1.07421875" style="30" customWidth="1"/>
    <col min="5380" max="5632" width="11.53515625" style="30"/>
    <col min="5633" max="5633" width="1.07421875" style="30" customWidth="1"/>
    <col min="5634" max="5634" width="98.84375" style="30" customWidth="1"/>
    <col min="5635" max="5635" width="1.07421875" style="30" customWidth="1"/>
    <col min="5636" max="5888" width="11.53515625" style="30"/>
    <col min="5889" max="5889" width="1.07421875" style="30" customWidth="1"/>
    <col min="5890" max="5890" width="98.84375" style="30" customWidth="1"/>
    <col min="5891" max="5891" width="1.07421875" style="30" customWidth="1"/>
    <col min="5892" max="6144" width="11.53515625" style="30"/>
    <col min="6145" max="6145" width="1.07421875" style="30" customWidth="1"/>
    <col min="6146" max="6146" width="98.84375" style="30" customWidth="1"/>
    <col min="6147" max="6147" width="1.07421875" style="30" customWidth="1"/>
    <col min="6148" max="6400" width="11.53515625" style="30"/>
    <col min="6401" max="6401" width="1.07421875" style="30" customWidth="1"/>
    <col min="6402" max="6402" width="98.84375" style="30" customWidth="1"/>
    <col min="6403" max="6403" width="1.07421875" style="30" customWidth="1"/>
    <col min="6404" max="6656" width="11.53515625" style="30"/>
    <col min="6657" max="6657" width="1.07421875" style="30" customWidth="1"/>
    <col min="6658" max="6658" width="98.84375" style="30" customWidth="1"/>
    <col min="6659" max="6659" width="1.07421875" style="30" customWidth="1"/>
    <col min="6660" max="6912" width="11.53515625" style="30"/>
    <col min="6913" max="6913" width="1.07421875" style="30" customWidth="1"/>
    <col min="6914" max="6914" width="98.84375" style="30" customWidth="1"/>
    <col min="6915" max="6915" width="1.07421875" style="30" customWidth="1"/>
    <col min="6916" max="7168" width="11.53515625" style="30"/>
    <col min="7169" max="7169" width="1.07421875" style="30" customWidth="1"/>
    <col min="7170" max="7170" width="98.84375" style="30" customWidth="1"/>
    <col min="7171" max="7171" width="1.07421875" style="30" customWidth="1"/>
    <col min="7172" max="7424" width="11.53515625" style="30"/>
    <col min="7425" max="7425" width="1.07421875" style="30" customWidth="1"/>
    <col min="7426" max="7426" width="98.84375" style="30" customWidth="1"/>
    <col min="7427" max="7427" width="1.07421875" style="30" customWidth="1"/>
    <col min="7428" max="7680" width="11.53515625" style="30"/>
    <col min="7681" max="7681" width="1.07421875" style="30" customWidth="1"/>
    <col min="7682" max="7682" width="98.84375" style="30" customWidth="1"/>
    <col min="7683" max="7683" width="1.07421875" style="30" customWidth="1"/>
    <col min="7684" max="7936" width="11.53515625" style="30"/>
    <col min="7937" max="7937" width="1.07421875" style="30" customWidth="1"/>
    <col min="7938" max="7938" width="98.84375" style="30" customWidth="1"/>
    <col min="7939" max="7939" width="1.07421875" style="30" customWidth="1"/>
    <col min="7940" max="8192" width="11.53515625" style="30"/>
    <col min="8193" max="8193" width="1.07421875" style="30" customWidth="1"/>
    <col min="8194" max="8194" width="98.84375" style="30" customWidth="1"/>
    <col min="8195" max="8195" width="1.07421875" style="30" customWidth="1"/>
    <col min="8196" max="8448" width="11.53515625" style="30"/>
    <col min="8449" max="8449" width="1.07421875" style="30" customWidth="1"/>
    <col min="8450" max="8450" width="98.84375" style="30" customWidth="1"/>
    <col min="8451" max="8451" width="1.07421875" style="30" customWidth="1"/>
    <col min="8452" max="8704" width="11.53515625" style="30"/>
    <col min="8705" max="8705" width="1.07421875" style="30" customWidth="1"/>
    <col min="8706" max="8706" width="98.84375" style="30" customWidth="1"/>
    <col min="8707" max="8707" width="1.07421875" style="30" customWidth="1"/>
    <col min="8708" max="8960" width="11.53515625" style="30"/>
    <col min="8961" max="8961" width="1.07421875" style="30" customWidth="1"/>
    <col min="8962" max="8962" width="98.84375" style="30" customWidth="1"/>
    <col min="8963" max="8963" width="1.07421875" style="30" customWidth="1"/>
    <col min="8964" max="9216" width="11.53515625" style="30"/>
    <col min="9217" max="9217" width="1.07421875" style="30" customWidth="1"/>
    <col min="9218" max="9218" width="98.84375" style="30" customWidth="1"/>
    <col min="9219" max="9219" width="1.07421875" style="30" customWidth="1"/>
    <col min="9220" max="9472" width="11.53515625" style="30"/>
    <col min="9473" max="9473" width="1.07421875" style="30" customWidth="1"/>
    <col min="9474" max="9474" width="98.84375" style="30" customWidth="1"/>
    <col min="9475" max="9475" width="1.07421875" style="30" customWidth="1"/>
    <col min="9476" max="9728" width="11.53515625" style="30"/>
    <col min="9729" max="9729" width="1.07421875" style="30" customWidth="1"/>
    <col min="9730" max="9730" width="98.84375" style="30" customWidth="1"/>
    <col min="9731" max="9731" width="1.07421875" style="30" customWidth="1"/>
    <col min="9732" max="9984" width="11.53515625" style="30"/>
    <col min="9985" max="9985" width="1.07421875" style="30" customWidth="1"/>
    <col min="9986" max="9986" width="98.84375" style="30" customWidth="1"/>
    <col min="9987" max="9987" width="1.07421875" style="30" customWidth="1"/>
    <col min="9988" max="10240" width="11.53515625" style="30"/>
    <col min="10241" max="10241" width="1.07421875" style="30" customWidth="1"/>
    <col min="10242" max="10242" width="98.84375" style="30" customWidth="1"/>
    <col min="10243" max="10243" width="1.07421875" style="30" customWidth="1"/>
    <col min="10244" max="10496" width="11.53515625" style="30"/>
    <col min="10497" max="10497" width="1.07421875" style="30" customWidth="1"/>
    <col min="10498" max="10498" width="98.84375" style="30" customWidth="1"/>
    <col min="10499" max="10499" width="1.07421875" style="30" customWidth="1"/>
    <col min="10500" max="10752" width="11.53515625" style="30"/>
    <col min="10753" max="10753" width="1.07421875" style="30" customWidth="1"/>
    <col min="10754" max="10754" width="98.84375" style="30" customWidth="1"/>
    <col min="10755" max="10755" width="1.07421875" style="30" customWidth="1"/>
    <col min="10756" max="11008" width="11.53515625" style="30"/>
    <col min="11009" max="11009" width="1.07421875" style="30" customWidth="1"/>
    <col min="11010" max="11010" width="98.84375" style="30" customWidth="1"/>
    <col min="11011" max="11011" width="1.07421875" style="30" customWidth="1"/>
    <col min="11012" max="11264" width="11.53515625" style="30"/>
    <col min="11265" max="11265" width="1.07421875" style="30" customWidth="1"/>
    <col min="11266" max="11266" width="98.84375" style="30" customWidth="1"/>
    <col min="11267" max="11267" width="1.07421875" style="30" customWidth="1"/>
    <col min="11268" max="11520" width="11.53515625" style="30"/>
    <col min="11521" max="11521" width="1.07421875" style="30" customWidth="1"/>
    <col min="11522" max="11522" width="98.84375" style="30" customWidth="1"/>
    <col min="11523" max="11523" width="1.07421875" style="30" customWidth="1"/>
    <col min="11524" max="11776" width="11.53515625" style="30"/>
    <col min="11777" max="11777" width="1.07421875" style="30" customWidth="1"/>
    <col min="11778" max="11778" width="98.84375" style="30" customWidth="1"/>
    <col min="11779" max="11779" width="1.07421875" style="30" customWidth="1"/>
    <col min="11780" max="12032" width="11.53515625" style="30"/>
    <col min="12033" max="12033" width="1.07421875" style="30" customWidth="1"/>
    <col min="12034" max="12034" width="98.84375" style="30" customWidth="1"/>
    <col min="12035" max="12035" width="1.07421875" style="30" customWidth="1"/>
    <col min="12036" max="12288" width="11.53515625" style="30"/>
    <col min="12289" max="12289" width="1.07421875" style="30" customWidth="1"/>
    <col min="12290" max="12290" width="98.84375" style="30" customWidth="1"/>
    <col min="12291" max="12291" width="1.07421875" style="30" customWidth="1"/>
    <col min="12292" max="12544" width="11.53515625" style="30"/>
    <col min="12545" max="12545" width="1.07421875" style="30" customWidth="1"/>
    <col min="12546" max="12546" width="98.84375" style="30" customWidth="1"/>
    <col min="12547" max="12547" width="1.07421875" style="30" customWidth="1"/>
    <col min="12548" max="12800" width="11.53515625" style="30"/>
    <col min="12801" max="12801" width="1.07421875" style="30" customWidth="1"/>
    <col min="12802" max="12802" width="98.84375" style="30" customWidth="1"/>
    <col min="12803" max="12803" width="1.07421875" style="30" customWidth="1"/>
    <col min="12804" max="13056" width="11.53515625" style="30"/>
    <col min="13057" max="13057" width="1.07421875" style="30" customWidth="1"/>
    <col min="13058" max="13058" width="98.84375" style="30" customWidth="1"/>
    <col min="13059" max="13059" width="1.07421875" style="30" customWidth="1"/>
    <col min="13060" max="13312" width="11.53515625" style="30"/>
    <col min="13313" max="13313" width="1.07421875" style="30" customWidth="1"/>
    <col min="13314" max="13314" width="98.84375" style="30" customWidth="1"/>
    <col min="13315" max="13315" width="1.07421875" style="30" customWidth="1"/>
    <col min="13316" max="13568" width="11.53515625" style="30"/>
    <col min="13569" max="13569" width="1.07421875" style="30" customWidth="1"/>
    <col min="13570" max="13570" width="98.84375" style="30" customWidth="1"/>
    <col min="13571" max="13571" width="1.07421875" style="30" customWidth="1"/>
    <col min="13572" max="13824" width="11.53515625" style="30"/>
    <col min="13825" max="13825" width="1.07421875" style="30" customWidth="1"/>
    <col min="13826" max="13826" width="98.84375" style="30" customWidth="1"/>
    <col min="13827" max="13827" width="1.07421875" style="30" customWidth="1"/>
    <col min="13828" max="14080" width="11.53515625" style="30"/>
    <col min="14081" max="14081" width="1.07421875" style="30" customWidth="1"/>
    <col min="14082" max="14082" width="98.84375" style="30" customWidth="1"/>
    <col min="14083" max="14083" width="1.07421875" style="30" customWidth="1"/>
    <col min="14084" max="14336" width="11.53515625" style="30"/>
    <col min="14337" max="14337" width="1.07421875" style="30" customWidth="1"/>
    <col min="14338" max="14338" width="98.84375" style="30" customWidth="1"/>
    <col min="14339" max="14339" width="1.07421875" style="30" customWidth="1"/>
    <col min="14340" max="14592" width="11.53515625" style="30"/>
    <col min="14593" max="14593" width="1.07421875" style="30" customWidth="1"/>
    <col min="14594" max="14594" width="98.84375" style="30" customWidth="1"/>
    <col min="14595" max="14595" width="1.07421875" style="30" customWidth="1"/>
    <col min="14596" max="14848" width="11.53515625" style="30"/>
    <col min="14849" max="14849" width="1.07421875" style="30" customWidth="1"/>
    <col min="14850" max="14850" width="98.84375" style="30" customWidth="1"/>
    <col min="14851" max="14851" width="1.07421875" style="30" customWidth="1"/>
    <col min="14852" max="15104" width="11.53515625" style="30"/>
    <col min="15105" max="15105" width="1.07421875" style="30" customWidth="1"/>
    <col min="15106" max="15106" width="98.84375" style="30" customWidth="1"/>
    <col min="15107" max="15107" width="1.07421875" style="30" customWidth="1"/>
    <col min="15108" max="15360" width="11.53515625" style="30"/>
    <col min="15361" max="15361" width="1.07421875" style="30" customWidth="1"/>
    <col min="15362" max="15362" width="98.84375" style="30" customWidth="1"/>
    <col min="15363" max="15363" width="1.07421875" style="30" customWidth="1"/>
    <col min="15364" max="15616" width="11.53515625" style="30"/>
    <col min="15617" max="15617" width="1.07421875" style="30" customWidth="1"/>
    <col min="15618" max="15618" width="98.84375" style="30" customWidth="1"/>
    <col min="15619" max="15619" width="1.07421875" style="30" customWidth="1"/>
    <col min="15620" max="15872" width="11.53515625" style="30"/>
    <col min="15873" max="15873" width="1.07421875" style="30" customWidth="1"/>
    <col min="15874" max="15874" width="98.84375" style="30" customWidth="1"/>
    <col min="15875" max="15875" width="1.07421875" style="30" customWidth="1"/>
    <col min="15876" max="16128" width="11.53515625" style="30"/>
    <col min="16129" max="16129" width="1.07421875" style="30" customWidth="1"/>
    <col min="16130" max="16130" width="98.84375" style="30" customWidth="1"/>
    <col min="16131" max="16131" width="1.07421875" style="30" customWidth="1"/>
    <col min="16132" max="16384" width="11.53515625" style="30"/>
  </cols>
  <sheetData>
    <row r="1" spans="1:2" ht="7.5" customHeight="1" thickBot="1" x14ac:dyDescent="0.3"/>
    <row r="2" spans="1:2" ht="20" x14ac:dyDescent="0.25">
      <c r="B2" s="148" t="s">
        <v>119</v>
      </c>
    </row>
    <row r="3" spans="1:2" ht="18" x14ac:dyDescent="0.4">
      <c r="B3" s="149" t="s">
        <v>194</v>
      </c>
    </row>
    <row r="4" spans="1:2" x14ac:dyDescent="0.25">
      <c r="B4" s="150" t="s">
        <v>120</v>
      </c>
    </row>
    <row r="5" spans="1:2" ht="16" thickBot="1" x14ac:dyDescent="0.4">
      <c r="B5" s="151" t="s">
        <v>195</v>
      </c>
    </row>
    <row r="6" spans="1:2" ht="15.5" x14ac:dyDescent="0.35">
      <c r="B6" s="152" t="s">
        <v>121</v>
      </c>
    </row>
    <row r="7" spans="1:2" ht="15.5" x14ac:dyDescent="0.35">
      <c r="B7" s="153" t="s">
        <v>182</v>
      </c>
    </row>
    <row r="8" spans="1:2" ht="15.5" x14ac:dyDescent="0.35">
      <c r="B8" s="153"/>
    </row>
    <row r="9" spans="1:2" ht="31.5" thickBot="1" x14ac:dyDescent="0.4">
      <c r="B9" s="152" t="s">
        <v>122</v>
      </c>
    </row>
    <row r="10" spans="1:2" ht="46.5" x14ac:dyDescent="0.35">
      <c r="B10" s="437" t="s">
        <v>205</v>
      </c>
    </row>
    <row r="11" spans="1:2" ht="5.25" customHeight="1" x14ac:dyDescent="0.35">
      <c r="A11" s="359"/>
      <c r="B11" s="360"/>
    </row>
    <row r="12" spans="1:2" ht="15.5" x14ac:dyDescent="0.35">
      <c r="B12" s="153" t="s">
        <v>123</v>
      </c>
    </row>
    <row r="13" spans="1:2" ht="15.5" x14ac:dyDescent="0.35">
      <c r="B13" s="153" t="s">
        <v>124</v>
      </c>
    </row>
    <row r="14" spans="1:2" ht="16" thickBot="1" x14ac:dyDescent="0.4">
      <c r="B14" s="363" t="s">
        <v>125</v>
      </c>
    </row>
    <row r="15" spans="1:2" ht="31.5" thickBot="1" x14ac:dyDescent="0.4">
      <c r="B15" s="362" t="s">
        <v>193</v>
      </c>
    </row>
    <row r="16" spans="1:2" ht="15.5" x14ac:dyDescent="0.35">
      <c r="B16" s="153"/>
    </row>
    <row r="17" spans="2:2" ht="15.5" x14ac:dyDescent="0.35">
      <c r="B17" s="152" t="s">
        <v>126</v>
      </c>
    </row>
    <row r="18" spans="2:2" ht="62" x14ac:dyDescent="0.35">
      <c r="B18" s="153" t="s">
        <v>127</v>
      </c>
    </row>
    <row r="19" spans="2:2" ht="15.5" x14ac:dyDescent="0.35">
      <c r="B19" s="153"/>
    </row>
    <row r="20" spans="2:2" ht="15.5" x14ac:dyDescent="0.35">
      <c r="B20" s="154" t="s">
        <v>128</v>
      </c>
    </row>
    <row r="21" spans="2:2" ht="15.5" x14ac:dyDescent="0.35">
      <c r="B21" s="153"/>
    </row>
    <row r="22" spans="2:2" ht="15.5" x14ac:dyDescent="0.35">
      <c r="B22" s="152" t="s">
        <v>206</v>
      </c>
    </row>
    <row r="23" spans="2:2" ht="15.5" x14ac:dyDescent="0.35">
      <c r="B23" s="153" t="s">
        <v>129</v>
      </c>
    </row>
    <row r="24" spans="2:2" ht="15.5" x14ac:dyDescent="0.35">
      <c r="B24" s="153" t="s">
        <v>130</v>
      </c>
    </row>
    <row r="25" spans="2:2" ht="15.5" x14ac:dyDescent="0.35">
      <c r="B25" s="153" t="s">
        <v>131</v>
      </c>
    </row>
    <row r="26" spans="2:2" ht="15.5" x14ac:dyDescent="0.35">
      <c r="B26" s="153" t="s">
        <v>132</v>
      </c>
    </row>
    <row r="27" spans="2:2" ht="15.5" x14ac:dyDescent="0.35">
      <c r="B27" s="153" t="s">
        <v>133</v>
      </c>
    </row>
    <row r="28" spans="2:2" ht="16" thickBot="1" x14ac:dyDescent="0.4">
      <c r="B28" s="155" t="s">
        <v>134</v>
      </c>
    </row>
    <row r="29" spans="2:2" ht="7.5" customHeight="1" x14ac:dyDescent="0.25"/>
  </sheetData>
  <sheetProtection algorithmName="SHA-512" hashValue="aHSw2dHPfNI90N/MMcFJjwdu2NgRS3lciO+sS2R/xf9uBhGJpkrlQZAS0LMWir/8LJBnrkqC9y4SG39FULoYxw==" saltValue="XDc9o+AGLW7ruRkPSXmV5g==" spinCount="100000" sheet="1" formatColumns="0" formatRows="0" selectLockedCells="1" selectUnlockedCells="1"/>
  <printOptions horizontalCentered="1" verticalCentered="1"/>
  <pageMargins left="0.39370078740157483" right="0.39370078740157483" top="0.39370078740157483" bottom="0.39370078740157483" header="0.39370078740157483" footer="0.3937007874015748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E7517-262E-4C7D-A97E-9147987ECE15}">
  <sheetPr>
    <tabColor theme="5" tint="0.39997558519241921"/>
  </sheetPr>
  <dimension ref="B1:B90"/>
  <sheetViews>
    <sheetView showGridLines="0" showRowColHeaders="0" zoomScale="130" zoomScaleNormal="130" workbookViewId="0">
      <selection activeCell="B2" sqref="B2"/>
    </sheetView>
  </sheetViews>
  <sheetFormatPr baseColWidth="10" defaultColWidth="11.53515625" defaultRowHeight="12.5" x14ac:dyDescent="0.25"/>
  <cols>
    <col min="1" max="1" width="1.07421875" style="30" customWidth="1"/>
    <col min="2" max="2" width="103.3046875" style="156" customWidth="1"/>
    <col min="3" max="3" width="1.07421875" style="30" customWidth="1"/>
    <col min="4" max="16384" width="11.53515625" style="30"/>
  </cols>
  <sheetData>
    <row r="1" spans="2:2" ht="7.5" customHeight="1" x14ac:dyDescent="0.25"/>
    <row r="2" spans="2:2" ht="23" x14ac:dyDescent="0.5">
      <c r="B2" s="157" t="s">
        <v>194</v>
      </c>
    </row>
    <row r="3" spans="2:2" ht="11.25" customHeight="1" thickBot="1" x14ac:dyDescent="0.3">
      <c r="B3" s="187" t="s">
        <v>206</v>
      </c>
    </row>
    <row r="4" spans="2:2" ht="31" x14ac:dyDescent="0.35">
      <c r="B4" s="158" t="s">
        <v>183</v>
      </c>
    </row>
    <row r="5" spans="2:2" ht="13" x14ac:dyDescent="0.3">
      <c r="B5" s="159" t="s">
        <v>135</v>
      </c>
    </row>
    <row r="6" spans="2:2" ht="13.5" customHeight="1" x14ac:dyDescent="0.25">
      <c r="B6" s="160" t="s">
        <v>136</v>
      </c>
    </row>
    <row r="7" spans="2:2" ht="6" customHeight="1" x14ac:dyDescent="0.25">
      <c r="B7" s="160"/>
    </row>
    <row r="8" spans="2:2" ht="15.5" x14ac:dyDescent="0.35">
      <c r="B8" s="152" t="s">
        <v>107</v>
      </c>
    </row>
    <row r="9" spans="2:2" ht="6.75" customHeight="1" x14ac:dyDescent="0.25">
      <c r="B9" s="160"/>
    </row>
    <row r="10" spans="2:2" ht="13" x14ac:dyDescent="0.3">
      <c r="B10" s="159" t="s">
        <v>12</v>
      </c>
    </row>
    <row r="11" spans="2:2" x14ac:dyDescent="0.25">
      <c r="B11" s="160" t="s">
        <v>137</v>
      </c>
    </row>
    <row r="12" spans="2:2" ht="12" customHeight="1" x14ac:dyDescent="0.25">
      <c r="B12" s="160" t="s">
        <v>138</v>
      </c>
    </row>
    <row r="13" spans="2:2" ht="25" x14ac:dyDescent="0.25">
      <c r="B13" s="161" t="s">
        <v>184</v>
      </c>
    </row>
    <row r="14" spans="2:2" ht="16" customHeight="1" x14ac:dyDescent="0.25">
      <c r="B14" s="161" t="s">
        <v>139</v>
      </c>
    </row>
    <row r="15" spans="2:2" ht="6" customHeight="1" x14ac:dyDescent="0.25">
      <c r="B15" s="160"/>
    </row>
    <row r="16" spans="2:2" ht="13" x14ac:dyDescent="0.3">
      <c r="B16" s="159" t="s">
        <v>140</v>
      </c>
    </row>
    <row r="17" spans="2:2" ht="25.5" customHeight="1" x14ac:dyDescent="0.25">
      <c r="B17" s="162" t="s">
        <v>141</v>
      </c>
    </row>
    <row r="18" spans="2:2" ht="6" customHeight="1" x14ac:dyDescent="0.25">
      <c r="B18" s="160" t="s">
        <v>5</v>
      </c>
    </row>
    <row r="19" spans="2:2" x14ac:dyDescent="0.25">
      <c r="B19" s="162" t="s">
        <v>142</v>
      </c>
    </row>
    <row r="20" spans="2:2" ht="25" x14ac:dyDescent="0.25">
      <c r="B20" s="162" t="s">
        <v>143</v>
      </c>
    </row>
    <row r="21" spans="2:2" ht="25.5" customHeight="1" x14ac:dyDescent="0.25">
      <c r="B21" s="162" t="s">
        <v>144</v>
      </c>
    </row>
    <row r="22" spans="2:2" ht="4.5" customHeight="1" x14ac:dyDescent="0.25">
      <c r="B22" s="160"/>
    </row>
    <row r="23" spans="2:2" ht="13" x14ac:dyDescent="0.3">
      <c r="B23" s="159" t="s">
        <v>145</v>
      </c>
    </row>
    <row r="24" spans="2:2" ht="52" customHeight="1" x14ac:dyDescent="0.25">
      <c r="B24" s="160" t="s">
        <v>146</v>
      </c>
    </row>
    <row r="25" spans="2:2" ht="29" customHeight="1" x14ac:dyDescent="0.25">
      <c r="B25" s="160" t="s">
        <v>147</v>
      </c>
    </row>
    <row r="26" spans="2:2" ht="6" customHeight="1" x14ac:dyDescent="0.25">
      <c r="B26" s="160"/>
    </row>
    <row r="27" spans="2:2" ht="26" customHeight="1" x14ac:dyDescent="0.25">
      <c r="B27" s="162" t="s">
        <v>148</v>
      </c>
    </row>
    <row r="28" spans="2:2" ht="15.5" x14ac:dyDescent="0.35">
      <c r="B28" s="162" t="s">
        <v>185</v>
      </c>
    </row>
    <row r="29" spans="2:2" x14ac:dyDescent="0.25">
      <c r="B29" s="162" t="s">
        <v>149</v>
      </c>
    </row>
    <row r="30" spans="2:2" x14ac:dyDescent="0.25">
      <c r="B30" s="162" t="s">
        <v>150</v>
      </c>
    </row>
    <row r="31" spans="2:2" x14ac:dyDescent="0.25">
      <c r="B31" s="162" t="s">
        <v>151</v>
      </c>
    </row>
    <row r="32" spans="2:2" ht="6" customHeight="1" x14ac:dyDescent="0.25">
      <c r="B32" s="160"/>
    </row>
    <row r="33" spans="2:2" ht="13" x14ac:dyDescent="0.3">
      <c r="B33" s="159" t="s">
        <v>152</v>
      </c>
    </row>
    <row r="34" spans="2:2" ht="25" x14ac:dyDescent="0.25">
      <c r="B34" s="160" t="s">
        <v>186</v>
      </c>
    </row>
    <row r="35" spans="2:2" ht="6" customHeight="1" x14ac:dyDescent="0.25">
      <c r="B35" s="160"/>
    </row>
    <row r="36" spans="2:2" ht="13" x14ac:dyDescent="0.3">
      <c r="B36" s="159" t="s">
        <v>153</v>
      </c>
    </row>
    <row r="37" spans="2:2" x14ac:dyDescent="0.25">
      <c r="B37" s="162" t="s">
        <v>154</v>
      </c>
    </row>
    <row r="38" spans="2:2" x14ac:dyDescent="0.25">
      <c r="B38" s="162" t="s">
        <v>155</v>
      </c>
    </row>
    <row r="39" spans="2:2" ht="6" customHeight="1" x14ac:dyDescent="0.25">
      <c r="B39" s="160"/>
    </row>
    <row r="40" spans="2:2" ht="15.75" customHeight="1" x14ac:dyDescent="0.3">
      <c r="B40" s="159" t="s">
        <v>117</v>
      </c>
    </row>
    <row r="41" spans="2:2" x14ac:dyDescent="0.25">
      <c r="B41" s="162" t="s">
        <v>156</v>
      </c>
    </row>
    <row r="42" spans="2:2" ht="25" x14ac:dyDescent="0.25">
      <c r="B42" s="162" t="s">
        <v>157</v>
      </c>
    </row>
    <row r="43" spans="2:2" x14ac:dyDescent="0.25">
      <c r="B43" s="162" t="s">
        <v>158</v>
      </c>
    </row>
    <row r="44" spans="2:2" x14ac:dyDescent="0.25">
      <c r="B44" s="162" t="s">
        <v>159</v>
      </c>
    </row>
    <row r="45" spans="2:2" x14ac:dyDescent="0.25">
      <c r="B45" s="162" t="s">
        <v>160</v>
      </c>
    </row>
    <row r="46" spans="2:2" ht="6.75" customHeight="1" x14ac:dyDescent="0.25">
      <c r="B46" s="160"/>
    </row>
    <row r="47" spans="2:2" ht="24" customHeight="1" x14ac:dyDescent="0.25">
      <c r="B47" s="162" t="s">
        <v>161</v>
      </c>
    </row>
    <row r="48" spans="2:2" ht="5.25" customHeight="1" x14ac:dyDescent="0.25">
      <c r="B48" s="160"/>
    </row>
    <row r="49" spans="2:2" x14ac:dyDescent="0.25">
      <c r="B49" s="162" t="s">
        <v>162</v>
      </c>
    </row>
    <row r="50" spans="2:2" x14ac:dyDescent="0.25">
      <c r="B50" s="162" t="s">
        <v>163</v>
      </c>
    </row>
    <row r="51" spans="2:2" ht="25" x14ac:dyDescent="0.25">
      <c r="B51" s="162" t="s">
        <v>164</v>
      </c>
    </row>
    <row r="52" spans="2:2" ht="16" customHeight="1" x14ac:dyDescent="0.25">
      <c r="B52" s="162" t="s">
        <v>165</v>
      </c>
    </row>
    <row r="53" spans="2:2" x14ac:dyDescent="0.25">
      <c r="B53" s="162" t="s">
        <v>166</v>
      </c>
    </row>
    <row r="54" spans="2:2" ht="7.5" customHeight="1" x14ac:dyDescent="0.25">
      <c r="B54" s="160"/>
    </row>
    <row r="55" spans="2:2" ht="40" customHeight="1" x14ac:dyDescent="0.25">
      <c r="B55" s="162" t="s">
        <v>167</v>
      </c>
    </row>
    <row r="56" spans="2:2" ht="7" customHeight="1" x14ac:dyDescent="0.25">
      <c r="B56" s="160"/>
    </row>
    <row r="57" spans="2:2" ht="53.5" customHeight="1" x14ac:dyDescent="0.25">
      <c r="B57" s="162" t="s">
        <v>168</v>
      </c>
    </row>
    <row r="58" spans="2:2" ht="5.25" customHeight="1" x14ac:dyDescent="0.25">
      <c r="B58" s="160"/>
    </row>
    <row r="59" spans="2:2" ht="25" x14ac:dyDescent="0.25">
      <c r="B59" s="162" t="s">
        <v>187</v>
      </c>
    </row>
    <row r="60" spans="2:2" ht="8.25" customHeight="1" x14ac:dyDescent="0.25">
      <c r="B60" s="160"/>
    </row>
    <row r="61" spans="2:2" ht="13" x14ac:dyDescent="0.3">
      <c r="B61" s="159" t="s">
        <v>169</v>
      </c>
    </row>
    <row r="62" spans="2:2" ht="16.5" customHeight="1" x14ac:dyDescent="0.25">
      <c r="B62" s="160" t="s">
        <v>188</v>
      </c>
    </row>
    <row r="63" spans="2:2" ht="6" customHeight="1" x14ac:dyDescent="0.25">
      <c r="B63" s="163"/>
    </row>
    <row r="64" spans="2:2" ht="20.25" customHeight="1" x14ac:dyDescent="0.35">
      <c r="B64" s="164" t="s">
        <v>192</v>
      </c>
    </row>
    <row r="65" spans="2:2" x14ac:dyDescent="0.25">
      <c r="B65" s="160" t="s">
        <v>170</v>
      </c>
    </row>
    <row r="66" spans="2:2" ht="25" x14ac:dyDescent="0.25">
      <c r="B66" s="162" t="s">
        <v>171</v>
      </c>
    </row>
    <row r="67" spans="2:2" x14ac:dyDescent="0.25">
      <c r="B67" s="162" t="s">
        <v>172</v>
      </c>
    </row>
    <row r="68" spans="2:2" ht="25" x14ac:dyDescent="0.25">
      <c r="B68" s="162" t="s">
        <v>173</v>
      </c>
    </row>
    <row r="69" spans="2:2" ht="4.5" customHeight="1" x14ac:dyDescent="0.25">
      <c r="B69" s="163"/>
    </row>
    <row r="70" spans="2:2" ht="5.5" customHeight="1" x14ac:dyDescent="0.25">
      <c r="B70" s="165"/>
    </row>
    <row r="71" spans="2:2" ht="15.5" x14ac:dyDescent="0.35">
      <c r="B71" s="152" t="s">
        <v>174</v>
      </c>
    </row>
    <row r="72" spans="2:2" ht="4.5" customHeight="1" x14ac:dyDescent="0.25">
      <c r="B72" s="160"/>
    </row>
    <row r="73" spans="2:2" x14ac:dyDescent="0.25">
      <c r="B73" s="160" t="s">
        <v>175</v>
      </c>
    </row>
    <row r="74" spans="2:2" ht="5" customHeight="1" x14ac:dyDescent="0.25">
      <c r="B74" s="160"/>
    </row>
    <row r="75" spans="2:2" ht="13" x14ac:dyDescent="0.3">
      <c r="B75" s="159" t="s">
        <v>44</v>
      </c>
    </row>
    <row r="76" spans="2:2" x14ac:dyDescent="0.25">
      <c r="B76" s="162" t="s">
        <v>176</v>
      </c>
    </row>
    <row r="77" spans="2:2" ht="25" x14ac:dyDescent="0.25">
      <c r="B77" s="162" t="s">
        <v>177</v>
      </c>
    </row>
    <row r="78" spans="2:2" x14ac:dyDescent="0.25">
      <c r="B78" s="162" t="s">
        <v>178</v>
      </c>
    </row>
    <row r="79" spans="2:2" ht="6.5" customHeight="1" x14ac:dyDescent="0.25">
      <c r="B79" s="160"/>
    </row>
    <row r="80" spans="2:2" ht="13" x14ac:dyDescent="0.3">
      <c r="B80" s="159" t="s">
        <v>48</v>
      </c>
    </row>
    <row r="81" spans="2:2" x14ac:dyDescent="0.25">
      <c r="B81" s="162" t="s">
        <v>179</v>
      </c>
    </row>
    <row r="82" spans="2:2" ht="15.5" x14ac:dyDescent="0.35">
      <c r="B82" s="162" t="s">
        <v>180</v>
      </c>
    </row>
    <row r="83" spans="2:2" x14ac:dyDescent="0.25">
      <c r="B83" s="162" t="s">
        <v>181</v>
      </c>
    </row>
    <row r="84" spans="2:2" ht="13" x14ac:dyDescent="0.3">
      <c r="B84" s="159" t="s">
        <v>109</v>
      </c>
    </row>
    <row r="85" spans="2:2" x14ac:dyDescent="0.25">
      <c r="B85" s="162" t="s">
        <v>189</v>
      </c>
    </row>
    <row r="86" spans="2:2" ht="6.5" customHeight="1" x14ac:dyDescent="0.25">
      <c r="B86" s="160"/>
    </row>
    <row r="87" spans="2:2" ht="13" x14ac:dyDescent="0.3">
      <c r="B87" s="159" t="s">
        <v>190</v>
      </c>
    </row>
    <row r="88" spans="2:2" x14ac:dyDescent="0.25">
      <c r="B88" s="162" t="s">
        <v>191</v>
      </c>
    </row>
    <row r="89" spans="2:2" ht="17.25" customHeight="1" thickBot="1" x14ac:dyDescent="0.35">
      <c r="B89" s="166" t="s">
        <v>206</v>
      </c>
    </row>
    <row r="90" spans="2:2" ht="7.5" customHeight="1" x14ac:dyDescent="0.25"/>
  </sheetData>
  <sheetProtection algorithmName="SHA-512" hashValue="c29Lou1KjSjO8NuWAazun92mvgVcVzVR5FnDuCm13nmV6nTnZIsboEXquQV7JtdUiTYjnCN4sMEfK7zawpwcZA==" saltValue="XbIueCUFQR94UcERwTNyDA==" spinCount="100000" sheet="1" formatColumns="0" formatRows="0" selectLockedCells="1" selectUnlockedCells="1"/>
  <printOptions horizontalCentered="1"/>
  <pageMargins left="0.39370078740157483" right="0.39370078740157483" top="0.39370078740157483" bottom="0.39370078740157483" header="0.39370078740157483" footer="0.39370078740157483"/>
  <pageSetup paperSize="9" scale="74" fitToHeight="2" orientation="portrait" r:id="rId1"/>
  <headerFooter alignWithMargins="0"/>
  <rowBreaks count="1" manualBreakCount="1">
    <brk id="6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63CB-34AA-457A-87E7-A69A5849F3BC}">
  <sheetPr>
    <tabColor rgb="FFFFC000"/>
  </sheetPr>
  <dimension ref="A1:D18"/>
  <sheetViews>
    <sheetView showGridLines="0" showRowColHeaders="0" workbookViewId="0">
      <selection sqref="A1:D1"/>
    </sheetView>
  </sheetViews>
  <sheetFormatPr baseColWidth="10" defaultColWidth="11.07421875" defaultRowHeight="15.5" x14ac:dyDescent="0.35"/>
  <cols>
    <col min="1" max="1" width="12" style="361" customWidth="1"/>
    <col min="2" max="2" width="26.07421875" style="361" customWidth="1"/>
    <col min="3" max="3" width="2.53515625" style="361" customWidth="1"/>
    <col min="4" max="4" width="30.69140625" style="361" customWidth="1"/>
    <col min="5" max="16384" width="11.07421875" style="361"/>
  </cols>
  <sheetData>
    <row r="1" spans="1:4" ht="23" x14ac:dyDescent="0.5">
      <c r="A1" s="396" t="s">
        <v>196</v>
      </c>
      <c r="B1" s="397"/>
      <c r="C1" s="397"/>
      <c r="D1" s="398"/>
    </row>
    <row r="2" spans="1:4" x14ac:dyDescent="0.35">
      <c r="A2" s="365"/>
      <c r="B2" s="399" t="s">
        <v>206</v>
      </c>
      <c r="C2" s="399"/>
      <c r="D2" s="366"/>
    </row>
    <row r="3" spans="1:4" x14ac:dyDescent="0.35">
      <c r="A3" s="367" t="s">
        <v>96</v>
      </c>
      <c r="B3" s="389" t="s">
        <v>197</v>
      </c>
      <c r="C3"/>
      <c r="D3" s="368" t="s">
        <v>198</v>
      </c>
    </row>
    <row r="4" spans="1:4" x14ac:dyDescent="0.35">
      <c r="A4" s="369"/>
      <c r="B4"/>
      <c r="C4"/>
      <c r="D4" s="366"/>
    </row>
    <row r="5" spans="1:4" x14ac:dyDescent="0.35">
      <c r="A5" s="367" t="s">
        <v>102</v>
      </c>
      <c r="B5" s="370" t="s">
        <v>103</v>
      </c>
      <c r="C5"/>
      <c r="D5" s="371" t="s">
        <v>104</v>
      </c>
    </row>
    <row r="6" spans="1:4" x14ac:dyDescent="0.35">
      <c r="A6" s="369"/>
      <c r="B6"/>
      <c r="C6"/>
      <c r="D6" s="366"/>
    </row>
    <row r="7" spans="1:4" ht="31" x14ac:dyDescent="0.35">
      <c r="A7" s="369" t="s">
        <v>199</v>
      </c>
      <c r="B7" s="372" t="s">
        <v>200</v>
      </c>
      <c r="C7"/>
      <c r="D7" s="390" t="s">
        <v>201</v>
      </c>
    </row>
    <row r="8" spans="1:4" x14ac:dyDescent="0.35">
      <c r="A8" s="369"/>
      <c r="B8"/>
      <c r="C8"/>
      <c r="D8" s="366"/>
    </row>
    <row r="9" spans="1:4" ht="50.25" customHeight="1" x14ac:dyDescent="0.35">
      <c r="A9" s="373" t="s">
        <v>105</v>
      </c>
      <c r="B9" s="374" t="s">
        <v>98</v>
      </c>
      <c r="C9"/>
      <c r="D9" s="375" t="s">
        <v>98</v>
      </c>
    </row>
    <row r="10" spans="1:4" x14ac:dyDescent="0.35">
      <c r="A10" s="367"/>
      <c r="B10" s="376"/>
      <c r="C10"/>
      <c r="D10" s="377" t="s">
        <v>99</v>
      </c>
    </row>
    <row r="11" spans="1:4" x14ac:dyDescent="0.35">
      <c r="A11" s="369"/>
      <c r="B11"/>
      <c r="C11"/>
      <c r="D11" s="366"/>
    </row>
    <row r="12" spans="1:4" x14ac:dyDescent="0.35">
      <c r="A12" s="369" t="s">
        <v>97</v>
      </c>
      <c r="B12" s="378" t="s">
        <v>92</v>
      </c>
      <c r="C12"/>
      <c r="D12" s="391" t="s">
        <v>92</v>
      </c>
    </row>
    <row r="13" spans="1:4" x14ac:dyDescent="0.35">
      <c r="A13" s="369"/>
      <c r="B13" s="379" t="s">
        <v>93</v>
      </c>
      <c r="C13"/>
      <c r="D13" s="392" t="s">
        <v>101</v>
      </c>
    </row>
    <row r="14" spans="1:4" x14ac:dyDescent="0.35">
      <c r="A14" s="369"/>
      <c r="B14" s="380" t="s">
        <v>94</v>
      </c>
      <c r="C14"/>
      <c r="D14" s="393" t="s">
        <v>100</v>
      </c>
    </row>
    <row r="15" spans="1:4" x14ac:dyDescent="0.35">
      <c r="A15" s="369"/>
      <c r="B15" s="394"/>
      <c r="C15"/>
      <c r="D15" s="381"/>
    </row>
    <row r="16" spans="1:4" x14ac:dyDescent="0.35">
      <c r="A16" s="382"/>
      <c r="B16" s="383" t="s">
        <v>202</v>
      </c>
      <c r="C16" s="384"/>
      <c r="D16" s="395" t="s">
        <v>203</v>
      </c>
    </row>
    <row r="17" spans="1:4" x14ac:dyDescent="0.35">
      <c r="A17" s="369"/>
      <c r="B17"/>
      <c r="C17"/>
      <c r="D17" s="366"/>
    </row>
    <row r="18" spans="1:4" ht="16" thickBot="1" x14ac:dyDescent="0.4">
      <c r="A18" s="385" t="s">
        <v>95</v>
      </c>
      <c r="B18" s="386" t="s">
        <v>204</v>
      </c>
      <c r="C18" s="387"/>
      <c r="D18" s="388" t="s">
        <v>106</v>
      </c>
    </row>
  </sheetData>
  <sheetProtection algorithmName="SHA-512" hashValue="bCSz1aX4VGlJ8rZwC6YDnfCf1H3L6j7iYbip7HLh99l4Kl3xQGcvjqv4pxemvXA+h6DkGbVIgen+TZJyXyjzrw==" saltValue="3PjTkyAGrk+MZAjfkR+xdw==" spinCount="100000" sheet="1" objects="1" scenarios="1" formatCells="0" formatColumns="0" selectLockedCells="1" selectUnlockedCells="1"/>
  <mergeCells count="2">
    <mergeCell ref="A1:D1"/>
    <mergeCell ref="B2:C2"/>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95299-A12C-4CEC-9ADF-44F7D4B17906}">
  <sheetPr>
    <tabColor theme="0"/>
  </sheetPr>
  <dimension ref="B1:R83"/>
  <sheetViews>
    <sheetView showGridLines="0" showRowColHeaders="0" zoomScaleNormal="100" workbookViewId="0"/>
  </sheetViews>
  <sheetFormatPr baseColWidth="10" defaultRowHeight="12.5" x14ac:dyDescent="0.25"/>
  <cols>
    <col min="1" max="1" width="1.07421875" style="30" customWidth="1"/>
    <col min="2" max="2" width="2.4609375" style="30" customWidth="1"/>
    <col min="3" max="3" width="36.53515625" style="30" customWidth="1"/>
    <col min="4" max="4" width="20.53515625" style="30" customWidth="1"/>
    <col min="5" max="5" width="11.23046875" style="30" customWidth="1"/>
    <col min="6" max="6" width="1.07421875" style="30" customWidth="1"/>
    <col min="7" max="7" width="10.69140625" style="30" bestFit="1" customWidth="1"/>
    <col min="8" max="8" width="1.07421875" style="30" customWidth="1"/>
    <col min="9" max="9" width="1.3046875" style="30" customWidth="1"/>
    <col min="10" max="10" width="36.53515625" style="30" customWidth="1"/>
    <col min="11" max="11" width="10.23046875" style="30" customWidth="1"/>
    <col min="12" max="12" width="1.69140625" style="30" customWidth="1"/>
    <col min="13" max="13" width="10.84375" style="30" customWidth="1"/>
    <col min="14" max="14" width="1.69140625" style="30" customWidth="1"/>
    <col min="15" max="15" width="8.765625" style="30" customWidth="1"/>
    <col min="16" max="16" width="1.69140625" style="30" customWidth="1"/>
    <col min="17" max="17" width="9.765625" style="30" customWidth="1"/>
    <col min="18" max="18" width="3.23046875" style="30" customWidth="1"/>
    <col min="19" max="19" width="1.07421875" style="30" customWidth="1"/>
    <col min="20" max="20" width="11.53515625" style="30" customWidth="1"/>
    <col min="21" max="256" width="11.53515625" style="30"/>
    <col min="257" max="257" width="1.07421875" style="30" customWidth="1"/>
    <col min="258" max="258" width="2.4609375" style="30" customWidth="1"/>
    <col min="259" max="259" width="33.69140625" style="30" customWidth="1"/>
    <col min="260" max="260" width="17.69140625" style="30" customWidth="1"/>
    <col min="261" max="261" width="11.23046875" style="30" customWidth="1"/>
    <col min="262" max="262" width="1.07421875" style="30" customWidth="1"/>
    <col min="263" max="263" width="10.69140625" style="30" bestFit="1" customWidth="1"/>
    <col min="264" max="264" width="1.07421875" style="30" customWidth="1"/>
    <col min="265" max="265" width="1.3046875" style="30" customWidth="1"/>
    <col min="266" max="266" width="35.53515625" style="30" customWidth="1"/>
    <col min="267" max="267" width="10.23046875" style="30" customWidth="1"/>
    <col min="268" max="268" width="1.69140625" style="30" customWidth="1"/>
    <col min="269" max="269" width="10.84375" style="30" customWidth="1"/>
    <col min="270" max="270" width="1.69140625" style="30" customWidth="1"/>
    <col min="271" max="271" width="8.765625" style="30" customWidth="1"/>
    <col min="272" max="272" width="1.69140625" style="30" customWidth="1"/>
    <col min="273" max="273" width="9.765625" style="30" customWidth="1"/>
    <col min="274" max="274" width="1.69140625" style="30" customWidth="1"/>
    <col min="275" max="275" width="1.07421875" style="30" customWidth="1"/>
    <col min="276" max="512" width="11.53515625" style="30"/>
    <col min="513" max="513" width="1.07421875" style="30" customWidth="1"/>
    <col min="514" max="514" width="2.4609375" style="30" customWidth="1"/>
    <col min="515" max="515" width="33.69140625" style="30" customWidth="1"/>
    <col min="516" max="516" width="17.69140625" style="30" customWidth="1"/>
    <col min="517" max="517" width="11.23046875" style="30" customWidth="1"/>
    <col min="518" max="518" width="1.07421875" style="30" customWidth="1"/>
    <col min="519" max="519" width="10.69140625" style="30" bestFit="1" customWidth="1"/>
    <col min="520" max="520" width="1.07421875" style="30" customWidth="1"/>
    <col min="521" max="521" width="1.3046875" style="30" customWidth="1"/>
    <col min="522" max="522" width="35.53515625" style="30" customWidth="1"/>
    <col min="523" max="523" width="10.23046875" style="30" customWidth="1"/>
    <col min="524" max="524" width="1.69140625" style="30" customWidth="1"/>
    <col min="525" max="525" width="10.84375" style="30" customWidth="1"/>
    <col min="526" max="526" width="1.69140625" style="30" customWidth="1"/>
    <col min="527" max="527" width="8.765625" style="30" customWidth="1"/>
    <col min="528" max="528" width="1.69140625" style="30" customWidth="1"/>
    <col min="529" max="529" width="9.765625" style="30" customWidth="1"/>
    <col min="530" max="530" width="1.69140625" style="30" customWidth="1"/>
    <col min="531" max="531" width="1.07421875" style="30" customWidth="1"/>
    <col min="532" max="768" width="11.53515625" style="30"/>
    <col min="769" max="769" width="1.07421875" style="30" customWidth="1"/>
    <col min="770" max="770" width="2.4609375" style="30" customWidth="1"/>
    <col min="771" max="771" width="33.69140625" style="30" customWidth="1"/>
    <col min="772" max="772" width="17.69140625" style="30" customWidth="1"/>
    <col min="773" max="773" width="11.23046875" style="30" customWidth="1"/>
    <col min="774" max="774" width="1.07421875" style="30" customWidth="1"/>
    <col min="775" max="775" width="10.69140625" style="30" bestFit="1" customWidth="1"/>
    <col min="776" max="776" width="1.07421875" style="30" customWidth="1"/>
    <col min="777" max="777" width="1.3046875" style="30" customWidth="1"/>
    <col min="778" max="778" width="35.53515625" style="30" customWidth="1"/>
    <col min="779" max="779" width="10.23046875" style="30" customWidth="1"/>
    <col min="780" max="780" width="1.69140625" style="30" customWidth="1"/>
    <col min="781" max="781" width="10.84375" style="30" customWidth="1"/>
    <col min="782" max="782" width="1.69140625" style="30" customWidth="1"/>
    <col min="783" max="783" width="8.765625" style="30" customWidth="1"/>
    <col min="784" max="784" width="1.69140625" style="30" customWidth="1"/>
    <col min="785" max="785" width="9.765625" style="30" customWidth="1"/>
    <col min="786" max="786" width="1.69140625" style="30" customWidth="1"/>
    <col min="787" max="787" width="1.07421875" style="30" customWidth="1"/>
    <col min="788" max="1024" width="11.53515625" style="30"/>
    <col min="1025" max="1025" width="1.07421875" style="30" customWidth="1"/>
    <col min="1026" max="1026" width="2.4609375" style="30" customWidth="1"/>
    <col min="1027" max="1027" width="33.69140625" style="30" customWidth="1"/>
    <col min="1028" max="1028" width="17.69140625" style="30" customWidth="1"/>
    <col min="1029" max="1029" width="11.23046875" style="30" customWidth="1"/>
    <col min="1030" max="1030" width="1.07421875" style="30" customWidth="1"/>
    <col min="1031" max="1031" width="10.69140625" style="30" bestFit="1" customWidth="1"/>
    <col min="1032" max="1032" width="1.07421875" style="30" customWidth="1"/>
    <col min="1033" max="1033" width="1.3046875" style="30" customWidth="1"/>
    <col min="1034" max="1034" width="35.53515625" style="30" customWidth="1"/>
    <col min="1035" max="1035" width="10.23046875" style="30" customWidth="1"/>
    <col min="1036" max="1036" width="1.69140625" style="30" customWidth="1"/>
    <col min="1037" max="1037" width="10.84375" style="30" customWidth="1"/>
    <col min="1038" max="1038" width="1.69140625" style="30" customWidth="1"/>
    <col min="1039" max="1039" width="8.765625" style="30" customWidth="1"/>
    <col min="1040" max="1040" width="1.69140625" style="30" customWidth="1"/>
    <col min="1041" max="1041" width="9.765625" style="30" customWidth="1"/>
    <col min="1042" max="1042" width="1.69140625" style="30" customWidth="1"/>
    <col min="1043" max="1043" width="1.07421875" style="30" customWidth="1"/>
    <col min="1044" max="1280" width="11.53515625" style="30"/>
    <col min="1281" max="1281" width="1.07421875" style="30" customWidth="1"/>
    <col min="1282" max="1282" width="2.4609375" style="30" customWidth="1"/>
    <col min="1283" max="1283" width="33.69140625" style="30" customWidth="1"/>
    <col min="1284" max="1284" width="17.69140625" style="30" customWidth="1"/>
    <col min="1285" max="1285" width="11.23046875" style="30" customWidth="1"/>
    <col min="1286" max="1286" width="1.07421875" style="30" customWidth="1"/>
    <col min="1287" max="1287" width="10.69140625" style="30" bestFit="1" customWidth="1"/>
    <col min="1288" max="1288" width="1.07421875" style="30" customWidth="1"/>
    <col min="1289" max="1289" width="1.3046875" style="30" customWidth="1"/>
    <col min="1290" max="1290" width="35.53515625" style="30" customWidth="1"/>
    <col min="1291" max="1291" width="10.23046875" style="30" customWidth="1"/>
    <col min="1292" max="1292" width="1.69140625" style="30" customWidth="1"/>
    <col min="1293" max="1293" width="10.84375" style="30" customWidth="1"/>
    <col min="1294" max="1294" width="1.69140625" style="30" customWidth="1"/>
    <col min="1295" max="1295" width="8.765625" style="30" customWidth="1"/>
    <col min="1296" max="1296" width="1.69140625" style="30" customWidth="1"/>
    <col min="1297" max="1297" width="9.765625" style="30" customWidth="1"/>
    <col min="1298" max="1298" width="1.69140625" style="30" customWidth="1"/>
    <col min="1299" max="1299" width="1.07421875" style="30" customWidth="1"/>
    <col min="1300" max="1536" width="11.53515625" style="30"/>
    <col min="1537" max="1537" width="1.07421875" style="30" customWidth="1"/>
    <col min="1538" max="1538" width="2.4609375" style="30" customWidth="1"/>
    <col min="1539" max="1539" width="33.69140625" style="30" customWidth="1"/>
    <col min="1540" max="1540" width="17.69140625" style="30" customWidth="1"/>
    <col min="1541" max="1541" width="11.23046875" style="30" customWidth="1"/>
    <col min="1542" max="1542" width="1.07421875" style="30" customWidth="1"/>
    <col min="1543" max="1543" width="10.69140625" style="30" bestFit="1" customWidth="1"/>
    <col min="1544" max="1544" width="1.07421875" style="30" customWidth="1"/>
    <col min="1545" max="1545" width="1.3046875" style="30" customWidth="1"/>
    <col min="1546" max="1546" width="35.53515625" style="30" customWidth="1"/>
    <col min="1547" max="1547" width="10.23046875" style="30" customWidth="1"/>
    <col min="1548" max="1548" width="1.69140625" style="30" customWidth="1"/>
    <col min="1549" max="1549" width="10.84375" style="30" customWidth="1"/>
    <col min="1550" max="1550" width="1.69140625" style="30" customWidth="1"/>
    <col min="1551" max="1551" width="8.765625" style="30" customWidth="1"/>
    <col min="1552" max="1552" width="1.69140625" style="30" customWidth="1"/>
    <col min="1553" max="1553" width="9.765625" style="30" customWidth="1"/>
    <col min="1554" max="1554" width="1.69140625" style="30" customWidth="1"/>
    <col min="1555" max="1555" width="1.07421875" style="30" customWidth="1"/>
    <col min="1556" max="1792" width="11.53515625" style="30"/>
    <col min="1793" max="1793" width="1.07421875" style="30" customWidth="1"/>
    <col min="1794" max="1794" width="2.4609375" style="30" customWidth="1"/>
    <col min="1795" max="1795" width="33.69140625" style="30" customWidth="1"/>
    <col min="1796" max="1796" width="17.69140625" style="30" customWidth="1"/>
    <col min="1797" max="1797" width="11.23046875" style="30" customWidth="1"/>
    <col min="1798" max="1798" width="1.07421875" style="30" customWidth="1"/>
    <col min="1799" max="1799" width="10.69140625" style="30" bestFit="1" customWidth="1"/>
    <col min="1800" max="1800" width="1.07421875" style="30" customWidth="1"/>
    <col min="1801" max="1801" width="1.3046875" style="30" customWidth="1"/>
    <col min="1802" max="1802" width="35.53515625" style="30" customWidth="1"/>
    <col min="1803" max="1803" width="10.23046875" style="30" customWidth="1"/>
    <col min="1804" max="1804" width="1.69140625" style="30" customWidth="1"/>
    <col min="1805" max="1805" width="10.84375" style="30" customWidth="1"/>
    <col min="1806" max="1806" width="1.69140625" style="30" customWidth="1"/>
    <col min="1807" max="1807" width="8.765625" style="30" customWidth="1"/>
    <col min="1808" max="1808" width="1.69140625" style="30" customWidth="1"/>
    <col min="1809" max="1809" width="9.765625" style="30" customWidth="1"/>
    <col min="1810" max="1810" width="1.69140625" style="30" customWidth="1"/>
    <col min="1811" max="1811" width="1.07421875" style="30" customWidth="1"/>
    <col min="1812" max="2048" width="11.53515625" style="30"/>
    <col min="2049" max="2049" width="1.07421875" style="30" customWidth="1"/>
    <col min="2050" max="2050" width="2.4609375" style="30" customWidth="1"/>
    <col min="2051" max="2051" width="33.69140625" style="30" customWidth="1"/>
    <col min="2052" max="2052" width="17.69140625" style="30" customWidth="1"/>
    <col min="2053" max="2053" width="11.23046875" style="30" customWidth="1"/>
    <col min="2054" max="2054" width="1.07421875" style="30" customWidth="1"/>
    <col min="2055" max="2055" width="10.69140625" style="30" bestFit="1" customWidth="1"/>
    <col min="2056" max="2056" width="1.07421875" style="30" customWidth="1"/>
    <col min="2057" max="2057" width="1.3046875" style="30" customWidth="1"/>
    <col min="2058" max="2058" width="35.53515625" style="30" customWidth="1"/>
    <col min="2059" max="2059" width="10.23046875" style="30" customWidth="1"/>
    <col min="2060" max="2060" width="1.69140625" style="30" customWidth="1"/>
    <col min="2061" max="2061" width="10.84375" style="30" customWidth="1"/>
    <col min="2062" max="2062" width="1.69140625" style="30" customWidth="1"/>
    <col min="2063" max="2063" width="8.765625" style="30" customWidth="1"/>
    <col min="2064" max="2064" width="1.69140625" style="30" customWidth="1"/>
    <col min="2065" max="2065" width="9.765625" style="30" customWidth="1"/>
    <col min="2066" max="2066" width="1.69140625" style="30" customWidth="1"/>
    <col min="2067" max="2067" width="1.07421875" style="30" customWidth="1"/>
    <col min="2068" max="2304" width="11.53515625" style="30"/>
    <col min="2305" max="2305" width="1.07421875" style="30" customWidth="1"/>
    <col min="2306" max="2306" width="2.4609375" style="30" customWidth="1"/>
    <col min="2307" max="2307" width="33.69140625" style="30" customWidth="1"/>
    <col min="2308" max="2308" width="17.69140625" style="30" customWidth="1"/>
    <col min="2309" max="2309" width="11.23046875" style="30" customWidth="1"/>
    <col min="2310" max="2310" width="1.07421875" style="30" customWidth="1"/>
    <col min="2311" max="2311" width="10.69140625" style="30" bestFit="1" customWidth="1"/>
    <col min="2312" max="2312" width="1.07421875" style="30" customWidth="1"/>
    <col min="2313" max="2313" width="1.3046875" style="30" customWidth="1"/>
    <col min="2314" max="2314" width="35.53515625" style="30" customWidth="1"/>
    <col min="2315" max="2315" width="10.23046875" style="30" customWidth="1"/>
    <col min="2316" max="2316" width="1.69140625" style="30" customWidth="1"/>
    <col min="2317" max="2317" width="10.84375" style="30" customWidth="1"/>
    <col min="2318" max="2318" width="1.69140625" style="30" customWidth="1"/>
    <col min="2319" max="2319" width="8.765625" style="30" customWidth="1"/>
    <col min="2320" max="2320" width="1.69140625" style="30" customWidth="1"/>
    <col min="2321" max="2321" width="9.765625" style="30" customWidth="1"/>
    <col min="2322" max="2322" width="1.69140625" style="30" customWidth="1"/>
    <col min="2323" max="2323" width="1.07421875" style="30" customWidth="1"/>
    <col min="2324" max="2560" width="11.53515625" style="30"/>
    <col min="2561" max="2561" width="1.07421875" style="30" customWidth="1"/>
    <col min="2562" max="2562" width="2.4609375" style="30" customWidth="1"/>
    <col min="2563" max="2563" width="33.69140625" style="30" customWidth="1"/>
    <col min="2564" max="2564" width="17.69140625" style="30" customWidth="1"/>
    <col min="2565" max="2565" width="11.23046875" style="30" customWidth="1"/>
    <col min="2566" max="2566" width="1.07421875" style="30" customWidth="1"/>
    <col min="2567" max="2567" width="10.69140625" style="30" bestFit="1" customWidth="1"/>
    <col min="2568" max="2568" width="1.07421875" style="30" customWidth="1"/>
    <col min="2569" max="2569" width="1.3046875" style="30" customWidth="1"/>
    <col min="2570" max="2570" width="35.53515625" style="30" customWidth="1"/>
    <col min="2571" max="2571" width="10.23046875" style="30" customWidth="1"/>
    <col min="2572" max="2572" width="1.69140625" style="30" customWidth="1"/>
    <col min="2573" max="2573" width="10.84375" style="30" customWidth="1"/>
    <col min="2574" max="2574" width="1.69140625" style="30" customWidth="1"/>
    <col min="2575" max="2575" width="8.765625" style="30" customWidth="1"/>
    <col min="2576" max="2576" width="1.69140625" style="30" customWidth="1"/>
    <col min="2577" max="2577" width="9.765625" style="30" customWidth="1"/>
    <col min="2578" max="2578" width="1.69140625" style="30" customWidth="1"/>
    <col min="2579" max="2579" width="1.07421875" style="30" customWidth="1"/>
    <col min="2580" max="2816" width="11.53515625" style="30"/>
    <col min="2817" max="2817" width="1.07421875" style="30" customWidth="1"/>
    <col min="2818" max="2818" width="2.4609375" style="30" customWidth="1"/>
    <col min="2819" max="2819" width="33.69140625" style="30" customWidth="1"/>
    <col min="2820" max="2820" width="17.69140625" style="30" customWidth="1"/>
    <col min="2821" max="2821" width="11.23046875" style="30" customWidth="1"/>
    <col min="2822" max="2822" width="1.07421875" style="30" customWidth="1"/>
    <col min="2823" max="2823" width="10.69140625" style="30" bestFit="1" customWidth="1"/>
    <col min="2824" max="2824" width="1.07421875" style="30" customWidth="1"/>
    <col min="2825" max="2825" width="1.3046875" style="30" customWidth="1"/>
    <col min="2826" max="2826" width="35.53515625" style="30" customWidth="1"/>
    <col min="2827" max="2827" width="10.23046875" style="30" customWidth="1"/>
    <col min="2828" max="2828" width="1.69140625" style="30" customWidth="1"/>
    <col min="2829" max="2829" width="10.84375" style="30" customWidth="1"/>
    <col min="2830" max="2830" width="1.69140625" style="30" customWidth="1"/>
    <col min="2831" max="2831" width="8.765625" style="30" customWidth="1"/>
    <col min="2832" max="2832" width="1.69140625" style="30" customWidth="1"/>
    <col min="2833" max="2833" width="9.765625" style="30" customWidth="1"/>
    <col min="2834" max="2834" width="1.69140625" style="30" customWidth="1"/>
    <col min="2835" max="2835" width="1.07421875" style="30" customWidth="1"/>
    <col min="2836" max="3072" width="11.53515625" style="30"/>
    <col min="3073" max="3073" width="1.07421875" style="30" customWidth="1"/>
    <col min="3074" max="3074" width="2.4609375" style="30" customWidth="1"/>
    <col min="3075" max="3075" width="33.69140625" style="30" customWidth="1"/>
    <col min="3076" max="3076" width="17.69140625" style="30" customWidth="1"/>
    <col min="3077" max="3077" width="11.23046875" style="30" customWidth="1"/>
    <col min="3078" max="3078" width="1.07421875" style="30" customWidth="1"/>
    <col min="3079" max="3079" width="10.69140625" style="30" bestFit="1" customWidth="1"/>
    <col min="3080" max="3080" width="1.07421875" style="30" customWidth="1"/>
    <col min="3081" max="3081" width="1.3046875" style="30" customWidth="1"/>
    <col min="3082" max="3082" width="35.53515625" style="30" customWidth="1"/>
    <col min="3083" max="3083" width="10.23046875" style="30" customWidth="1"/>
    <col min="3084" max="3084" width="1.69140625" style="30" customWidth="1"/>
    <col min="3085" max="3085" width="10.84375" style="30" customWidth="1"/>
    <col min="3086" max="3086" width="1.69140625" style="30" customWidth="1"/>
    <col min="3087" max="3087" width="8.765625" style="30" customWidth="1"/>
    <col min="3088" max="3088" width="1.69140625" style="30" customWidth="1"/>
    <col min="3089" max="3089" width="9.765625" style="30" customWidth="1"/>
    <col min="3090" max="3090" width="1.69140625" style="30" customWidth="1"/>
    <col min="3091" max="3091" width="1.07421875" style="30" customWidth="1"/>
    <col min="3092" max="3328" width="11.53515625" style="30"/>
    <col min="3329" max="3329" width="1.07421875" style="30" customWidth="1"/>
    <col min="3330" max="3330" width="2.4609375" style="30" customWidth="1"/>
    <col min="3331" max="3331" width="33.69140625" style="30" customWidth="1"/>
    <col min="3332" max="3332" width="17.69140625" style="30" customWidth="1"/>
    <col min="3333" max="3333" width="11.23046875" style="30" customWidth="1"/>
    <col min="3334" max="3334" width="1.07421875" style="30" customWidth="1"/>
    <col min="3335" max="3335" width="10.69140625" style="30" bestFit="1" customWidth="1"/>
    <col min="3336" max="3336" width="1.07421875" style="30" customWidth="1"/>
    <col min="3337" max="3337" width="1.3046875" style="30" customWidth="1"/>
    <col min="3338" max="3338" width="35.53515625" style="30" customWidth="1"/>
    <col min="3339" max="3339" width="10.23046875" style="30" customWidth="1"/>
    <col min="3340" max="3340" width="1.69140625" style="30" customWidth="1"/>
    <col min="3341" max="3341" width="10.84375" style="30" customWidth="1"/>
    <col min="3342" max="3342" width="1.69140625" style="30" customWidth="1"/>
    <col min="3343" max="3343" width="8.765625" style="30" customWidth="1"/>
    <col min="3344" max="3344" width="1.69140625" style="30" customWidth="1"/>
    <col min="3345" max="3345" width="9.765625" style="30" customWidth="1"/>
    <col min="3346" max="3346" width="1.69140625" style="30" customWidth="1"/>
    <col min="3347" max="3347" width="1.07421875" style="30" customWidth="1"/>
    <col min="3348" max="3584" width="11.53515625" style="30"/>
    <col min="3585" max="3585" width="1.07421875" style="30" customWidth="1"/>
    <col min="3586" max="3586" width="2.4609375" style="30" customWidth="1"/>
    <col min="3587" max="3587" width="33.69140625" style="30" customWidth="1"/>
    <col min="3588" max="3588" width="17.69140625" style="30" customWidth="1"/>
    <col min="3589" max="3589" width="11.23046875" style="30" customWidth="1"/>
    <col min="3590" max="3590" width="1.07421875" style="30" customWidth="1"/>
    <col min="3591" max="3591" width="10.69140625" style="30" bestFit="1" customWidth="1"/>
    <col min="3592" max="3592" width="1.07421875" style="30" customWidth="1"/>
    <col min="3593" max="3593" width="1.3046875" style="30" customWidth="1"/>
    <col min="3594" max="3594" width="35.53515625" style="30" customWidth="1"/>
    <col min="3595" max="3595" width="10.23046875" style="30" customWidth="1"/>
    <col min="3596" max="3596" width="1.69140625" style="30" customWidth="1"/>
    <col min="3597" max="3597" width="10.84375" style="30" customWidth="1"/>
    <col min="3598" max="3598" width="1.69140625" style="30" customWidth="1"/>
    <col min="3599" max="3599" width="8.765625" style="30" customWidth="1"/>
    <col min="3600" max="3600" width="1.69140625" style="30" customWidth="1"/>
    <col min="3601" max="3601" width="9.765625" style="30" customWidth="1"/>
    <col min="3602" max="3602" width="1.69140625" style="30" customWidth="1"/>
    <col min="3603" max="3603" width="1.07421875" style="30" customWidth="1"/>
    <col min="3604" max="3840" width="11.53515625" style="30"/>
    <col min="3841" max="3841" width="1.07421875" style="30" customWidth="1"/>
    <col min="3842" max="3842" width="2.4609375" style="30" customWidth="1"/>
    <col min="3843" max="3843" width="33.69140625" style="30" customWidth="1"/>
    <col min="3844" max="3844" width="17.69140625" style="30" customWidth="1"/>
    <col min="3845" max="3845" width="11.23046875" style="30" customWidth="1"/>
    <col min="3846" max="3846" width="1.07421875" style="30" customWidth="1"/>
    <col min="3847" max="3847" width="10.69140625" style="30" bestFit="1" customWidth="1"/>
    <col min="3848" max="3848" width="1.07421875" style="30" customWidth="1"/>
    <col min="3849" max="3849" width="1.3046875" style="30" customWidth="1"/>
    <col min="3850" max="3850" width="35.53515625" style="30" customWidth="1"/>
    <col min="3851" max="3851" width="10.23046875" style="30" customWidth="1"/>
    <col min="3852" max="3852" width="1.69140625" style="30" customWidth="1"/>
    <col min="3853" max="3853" width="10.84375" style="30" customWidth="1"/>
    <col min="3854" max="3854" width="1.69140625" style="30" customWidth="1"/>
    <col min="3855" max="3855" width="8.765625" style="30" customWidth="1"/>
    <col min="3856" max="3856" width="1.69140625" style="30" customWidth="1"/>
    <col min="3857" max="3857" width="9.765625" style="30" customWidth="1"/>
    <col min="3858" max="3858" width="1.69140625" style="30" customWidth="1"/>
    <col min="3859" max="3859" width="1.07421875" style="30" customWidth="1"/>
    <col min="3860" max="4096" width="11.53515625" style="30"/>
    <col min="4097" max="4097" width="1.07421875" style="30" customWidth="1"/>
    <col min="4098" max="4098" width="2.4609375" style="30" customWidth="1"/>
    <col min="4099" max="4099" width="33.69140625" style="30" customWidth="1"/>
    <col min="4100" max="4100" width="17.69140625" style="30" customWidth="1"/>
    <col min="4101" max="4101" width="11.23046875" style="30" customWidth="1"/>
    <col min="4102" max="4102" width="1.07421875" style="30" customWidth="1"/>
    <col min="4103" max="4103" width="10.69140625" style="30" bestFit="1" customWidth="1"/>
    <col min="4104" max="4104" width="1.07421875" style="30" customWidth="1"/>
    <col min="4105" max="4105" width="1.3046875" style="30" customWidth="1"/>
    <col min="4106" max="4106" width="35.53515625" style="30" customWidth="1"/>
    <col min="4107" max="4107" width="10.23046875" style="30" customWidth="1"/>
    <col min="4108" max="4108" width="1.69140625" style="30" customWidth="1"/>
    <col min="4109" max="4109" width="10.84375" style="30" customWidth="1"/>
    <col min="4110" max="4110" width="1.69140625" style="30" customWidth="1"/>
    <col min="4111" max="4111" width="8.765625" style="30" customWidth="1"/>
    <col min="4112" max="4112" width="1.69140625" style="30" customWidth="1"/>
    <col min="4113" max="4113" width="9.765625" style="30" customWidth="1"/>
    <col min="4114" max="4114" width="1.69140625" style="30" customWidth="1"/>
    <col min="4115" max="4115" width="1.07421875" style="30" customWidth="1"/>
    <col min="4116" max="4352" width="11.53515625" style="30"/>
    <col min="4353" max="4353" width="1.07421875" style="30" customWidth="1"/>
    <col min="4354" max="4354" width="2.4609375" style="30" customWidth="1"/>
    <col min="4355" max="4355" width="33.69140625" style="30" customWidth="1"/>
    <col min="4356" max="4356" width="17.69140625" style="30" customWidth="1"/>
    <col min="4357" max="4357" width="11.23046875" style="30" customWidth="1"/>
    <col min="4358" max="4358" width="1.07421875" style="30" customWidth="1"/>
    <col min="4359" max="4359" width="10.69140625" style="30" bestFit="1" customWidth="1"/>
    <col min="4360" max="4360" width="1.07421875" style="30" customWidth="1"/>
    <col min="4361" max="4361" width="1.3046875" style="30" customWidth="1"/>
    <col min="4362" max="4362" width="35.53515625" style="30" customWidth="1"/>
    <col min="4363" max="4363" width="10.23046875" style="30" customWidth="1"/>
    <col min="4364" max="4364" width="1.69140625" style="30" customWidth="1"/>
    <col min="4365" max="4365" width="10.84375" style="30" customWidth="1"/>
    <col min="4366" max="4366" width="1.69140625" style="30" customWidth="1"/>
    <col min="4367" max="4367" width="8.765625" style="30" customWidth="1"/>
    <col min="4368" max="4368" width="1.69140625" style="30" customWidth="1"/>
    <col min="4369" max="4369" width="9.765625" style="30" customWidth="1"/>
    <col min="4370" max="4370" width="1.69140625" style="30" customWidth="1"/>
    <col min="4371" max="4371" width="1.07421875" style="30" customWidth="1"/>
    <col min="4372" max="4608" width="11.53515625" style="30"/>
    <col min="4609" max="4609" width="1.07421875" style="30" customWidth="1"/>
    <col min="4610" max="4610" width="2.4609375" style="30" customWidth="1"/>
    <col min="4611" max="4611" width="33.69140625" style="30" customWidth="1"/>
    <col min="4612" max="4612" width="17.69140625" style="30" customWidth="1"/>
    <col min="4613" max="4613" width="11.23046875" style="30" customWidth="1"/>
    <col min="4614" max="4614" width="1.07421875" style="30" customWidth="1"/>
    <col min="4615" max="4615" width="10.69140625" style="30" bestFit="1" customWidth="1"/>
    <col min="4616" max="4616" width="1.07421875" style="30" customWidth="1"/>
    <col min="4617" max="4617" width="1.3046875" style="30" customWidth="1"/>
    <col min="4618" max="4618" width="35.53515625" style="30" customWidth="1"/>
    <col min="4619" max="4619" width="10.23046875" style="30" customWidth="1"/>
    <col min="4620" max="4620" width="1.69140625" style="30" customWidth="1"/>
    <col min="4621" max="4621" width="10.84375" style="30" customWidth="1"/>
    <col min="4622" max="4622" width="1.69140625" style="30" customWidth="1"/>
    <col min="4623" max="4623" width="8.765625" style="30" customWidth="1"/>
    <col min="4624" max="4624" width="1.69140625" style="30" customWidth="1"/>
    <col min="4625" max="4625" width="9.765625" style="30" customWidth="1"/>
    <col min="4626" max="4626" width="1.69140625" style="30" customWidth="1"/>
    <col min="4627" max="4627" width="1.07421875" style="30" customWidth="1"/>
    <col min="4628" max="4864" width="11.53515625" style="30"/>
    <col min="4865" max="4865" width="1.07421875" style="30" customWidth="1"/>
    <col min="4866" max="4866" width="2.4609375" style="30" customWidth="1"/>
    <col min="4867" max="4867" width="33.69140625" style="30" customWidth="1"/>
    <col min="4868" max="4868" width="17.69140625" style="30" customWidth="1"/>
    <col min="4869" max="4869" width="11.23046875" style="30" customWidth="1"/>
    <col min="4870" max="4870" width="1.07421875" style="30" customWidth="1"/>
    <col min="4871" max="4871" width="10.69140625" style="30" bestFit="1" customWidth="1"/>
    <col min="4872" max="4872" width="1.07421875" style="30" customWidth="1"/>
    <col min="4873" max="4873" width="1.3046875" style="30" customWidth="1"/>
    <col min="4874" max="4874" width="35.53515625" style="30" customWidth="1"/>
    <col min="4875" max="4875" width="10.23046875" style="30" customWidth="1"/>
    <col min="4876" max="4876" width="1.69140625" style="30" customWidth="1"/>
    <col min="4877" max="4877" width="10.84375" style="30" customWidth="1"/>
    <col min="4878" max="4878" width="1.69140625" style="30" customWidth="1"/>
    <col min="4879" max="4879" width="8.765625" style="30" customWidth="1"/>
    <col min="4880" max="4880" width="1.69140625" style="30" customWidth="1"/>
    <col min="4881" max="4881" width="9.765625" style="30" customWidth="1"/>
    <col min="4882" max="4882" width="1.69140625" style="30" customWidth="1"/>
    <col min="4883" max="4883" width="1.07421875" style="30" customWidth="1"/>
    <col min="4884" max="5120" width="11.53515625" style="30"/>
    <col min="5121" max="5121" width="1.07421875" style="30" customWidth="1"/>
    <col min="5122" max="5122" width="2.4609375" style="30" customWidth="1"/>
    <col min="5123" max="5123" width="33.69140625" style="30" customWidth="1"/>
    <col min="5124" max="5124" width="17.69140625" style="30" customWidth="1"/>
    <col min="5125" max="5125" width="11.23046875" style="30" customWidth="1"/>
    <col min="5126" max="5126" width="1.07421875" style="30" customWidth="1"/>
    <col min="5127" max="5127" width="10.69140625" style="30" bestFit="1" customWidth="1"/>
    <col min="5128" max="5128" width="1.07421875" style="30" customWidth="1"/>
    <col min="5129" max="5129" width="1.3046875" style="30" customWidth="1"/>
    <col min="5130" max="5130" width="35.53515625" style="30" customWidth="1"/>
    <col min="5131" max="5131" width="10.23046875" style="30" customWidth="1"/>
    <col min="5132" max="5132" width="1.69140625" style="30" customWidth="1"/>
    <col min="5133" max="5133" width="10.84375" style="30" customWidth="1"/>
    <col min="5134" max="5134" width="1.69140625" style="30" customWidth="1"/>
    <col min="5135" max="5135" width="8.765625" style="30" customWidth="1"/>
    <col min="5136" max="5136" width="1.69140625" style="30" customWidth="1"/>
    <col min="5137" max="5137" width="9.765625" style="30" customWidth="1"/>
    <col min="5138" max="5138" width="1.69140625" style="30" customWidth="1"/>
    <col min="5139" max="5139" width="1.07421875" style="30" customWidth="1"/>
    <col min="5140" max="5376" width="11.53515625" style="30"/>
    <col min="5377" max="5377" width="1.07421875" style="30" customWidth="1"/>
    <col min="5378" max="5378" width="2.4609375" style="30" customWidth="1"/>
    <col min="5379" max="5379" width="33.69140625" style="30" customWidth="1"/>
    <col min="5380" max="5380" width="17.69140625" style="30" customWidth="1"/>
    <col min="5381" max="5381" width="11.23046875" style="30" customWidth="1"/>
    <col min="5382" max="5382" width="1.07421875" style="30" customWidth="1"/>
    <col min="5383" max="5383" width="10.69140625" style="30" bestFit="1" customWidth="1"/>
    <col min="5384" max="5384" width="1.07421875" style="30" customWidth="1"/>
    <col min="5385" max="5385" width="1.3046875" style="30" customWidth="1"/>
    <col min="5386" max="5386" width="35.53515625" style="30" customWidth="1"/>
    <col min="5387" max="5387" width="10.23046875" style="30" customWidth="1"/>
    <col min="5388" max="5388" width="1.69140625" style="30" customWidth="1"/>
    <col min="5389" max="5389" width="10.84375" style="30" customWidth="1"/>
    <col min="5390" max="5390" width="1.69140625" style="30" customWidth="1"/>
    <col min="5391" max="5391" width="8.765625" style="30" customWidth="1"/>
    <col min="5392" max="5392" width="1.69140625" style="30" customWidth="1"/>
    <col min="5393" max="5393" width="9.765625" style="30" customWidth="1"/>
    <col min="5394" max="5394" width="1.69140625" style="30" customWidth="1"/>
    <col min="5395" max="5395" width="1.07421875" style="30" customWidth="1"/>
    <col min="5396" max="5632" width="11.53515625" style="30"/>
    <col min="5633" max="5633" width="1.07421875" style="30" customWidth="1"/>
    <col min="5634" max="5634" width="2.4609375" style="30" customWidth="1"/>
    <col min="5635" max="5635" width="33.69140625" style="30" customWidth="1"/>
    <col min="5636" max="5636" width="17.69140625" style="30" customWidth="1"/>
    <col min="5637" max="5637" width="11.23046875" style="30" customWidth="1"/>
    <col min="5638" max="5638" width="1.07421875" style="30" customWidth="1"/>
    <col min="5639" max="5639" width="10.69140625" style="30" bestFit="1" customWidth="1"/>
    <col min="5640" max="5640" width="1.07421875" style="30" customWidth="1"/>
    <col min="5641" max="5641" width="1.3046875" style="30" customWidth="1"/>
    <col min="5642" max="5642" width="35.53515625" style="30" customWidth="1"/>
    <col min="5643" max="5643" width="10.23046875" style="30" customWidth="1"/>
    <col min="5644" max="5644" width="1.69140625" style="30" customWidth="1"/>
    <col min="5645" max="5645" width="10.84375" style="30" customWidth="1"/>
    <col min="5646" max="5646" width="1.69140625" style="30" customWidth="1"/>
    <col min="5647" max="5647" width="8.765625" style="30" customWidth="1"/>
    <col min="5648" max="5648" width="1.69140625" style="30" customWidth="1"/>
    <col min="5649" max="5649" width="9.765625" style="30" customWidth="1"/>
    <col min="5650" max="5650" width="1.69140625" style="30" customWidth="1"/>
    <col min="5651" max="5651" width="1.07421875" style="30" customWidth="1"/>
    <col min="5652" max="5888" width="11.53515625" style="30"/>
    <col min="5889" max="5889" width="1.07421875" style="30" customWidth="1"/>
    <col min="5890" max="5890" width="2.4609375" style="30" customWidth="1"/>
    <col min="5891" max="5891" width="33.69140625" style="30" customWidth="1"/>
    <col min="5892" max="5892" width="17.69140625" style="30" customWidth="1"/>
    <col min="5893" max="5893" width="11.23046875" style="30" customWidth="1"/>
    <col min="5894" max="5894" width="1.07421875" style="30" customWidth="1"/>
    <col min="5895" max="5895" width="10.69140625" style="30" bestFit="1" customWidth="1"/>
    <col min="5896" max="5896" width="1.07421875" style="30" customWidth="1"/>
    <col min="5897" max="5897" width="1.3046875" style="30" customWidth="1"/>
    <col min="5898" max="5898" width="35.53515625" style="30" customWidth="1"/>
    <col min="5899" max="5899" width="10.23046875" style="30" customWidth="1"/>
    <col min="5900" max="5900" width="1.69140625" style="30" customWidth="1"/>
    <col min="5901" max="5901" width="10.84375" style="30" customWidth="1"/>
    <col min="5902" max="5902" width="1.69140625" style="30" customWidth="1"/>
    <col min="5903" max="5903" width="8.765625" style="30" customWidth="1"/>
    <col min="5904" max="5904" width="1.69140625" style="30" customWidth="1"/>
    <col min="5905" max="5905" width="9.765625" style="30" customWidth="1"/>
    <col min="5906" max="5906" width="1.69140625" style="30" customWidth="1"/>
    <col min="5907" max="5907" width="1.07421875" style="30" customWidth="1"/>
    <col min="5908" max="6144" width="11.53515625" style="30"/>
    <col min="6145" max="6145" width="1.07421875" style="30" customWidth="1"/>
    <col min="6146" max="6146" width="2.4609375" style="30" customWidth="1"/>
    <col min="6147" max="6147" width="33.69140625" style="30" customWidth="1"/>
    <col min="6148" max="6148" width="17.69140625" style="30" customWidth="1"/>
    <col min="6149" max="6149" width="11.23046875" style="30" customWidth="1"/>
    <col min="6150" max="6150" width="1.07421875" style="30" customWidth="1"/>
    <col min="6151" max="6151" width="10.69140625" style="30" bestFit="1" customWidth="1"/>
    <col min="6152" max="6152" width="1.07421875" style="30" customWidth="1"/>
    <col min="6153" max="6153" width="1.3046875" style="30" customWidth="1"/>
    <col min="6154" max="6154" width="35.53515625" style="30" customWidth="1"/>
    <col min="6155" max="6155" width="10.23046875" style="30" customWidth="1"/>
    <col min="6156" max="6156" width="1.69140625" style="30" customWidth="1"/>
    <col min="6157" max="6157" width="10.84375" style="30" customWidth="1"/>
    <col min="6158" max="6158" width="1.69140625" style="30" customWidth="1"/>
    <col min="6159" max="6159" width="8.765625" style="30" customWidth="1"/>
    <col min="6160" max="6160" width="1.69140625" style="30" customWidth="1"/>
    <col min="6161" max="6161" width="9.765625" style="30" customWidth="1"/>
    <col min="6162" max="6162" width="1.69140625" style="30" customWidth="1"/>
    <col min="6163" max="6163" width="1.07421875" style="30" customWidth="1"/>
    <col min="6164" max="6400" width="11.53515625" style="30"/>
    <col min="6401" max="6401" width="1.07421875" style="30" customWidth="1"/>
    <col min="6402" max="6402" width="2.4609375" style="30" customWidth="1"/>
    <col min="6403" max="6403" width="33.69140625" style="30" customWidth="1"/>
    <col min="6404" max="6404" width="17.69140625" style="30" customWidth="1"/>
    <col min="6405" max="6405" width="11.23046875" style="30" customWidth="1"/>
    <col min="6406" max="6406" width="1.07421875" style="30" customWidth="1"/>
    <col min="6407" max="6407" width="10.69140625" style="30" bestFit="1" customWidth="1"/>
    <col min="6408" max="6408" width="1.07421875" style="30" customWidth="1"/>
    <col min="6409" max="6409" width="1.3046875" style="30" customWidth="1"/>
    <col min="6410" max="6410" width="35.53515625" style="30" customWidth="1"/>
    <col min="6411" max="6411" width="10.23046875" style="30" customWidth="1"/>
    <col min="6412" max="6412" width="1.69140625" style="30" customWidth="1"/>
    <col min="6413" max="6413" width="10.84375" style="30" customWidth="1"/>
    <col min="6414" max="6414" width="1.69140625" style="30" customWidth="1"/>
    <col min="6415" max="6415" width="8.765625" style="30" customWidth="1"/>
    <col min="6416" max="6416" width="1.69140625" style="30" customWidth="1"/>
    <col min="6417" max="6417" width="9.765625" style="30" customWidth="1"/>
    <col min="6418" max="6418" width="1.69140625" style="30" customWidth="1"/>
    <col min="6419" max="6419" width="1.07421875" style="30" customWidth="1"/>
    <col min="6420" max="6656" width="11.53515625" style="30"/>
    <col min="6657" max="6657" width="1.07421875" style="30" customWidth="1"/>
    <col min="6658" max="6658" width="2.4609375" style="30" customWidth="1"/>
    <col min="6659" max="6659" width="33.69140625" style="30" customWidth="1"/>
    <col min="6660" max="6660" width="17.69140625" style="30" customWidth="1"/>
    <col min="6661" max="6661" width="11.23046875" style="30" customWidth="1"/>
    <col min="6662" max="6662" width="1.07421875" style="30" customWidth="1"/>
    <col min="6663" max="6663" width="10.69140625" style="30" bestFit="1" customWidth="1"/>
    <col min="6664" max="6664" width="1.07421875" style="30" customWidth="1"/>
    <col min="6665" max="6665" width="1.3046875" style="30" customWidth="1"/>
    <col min="6666" max="6666" width="35.53515625" style="30" customWidth="1"/>
    <col min="6667" max="6667" width="10.23046875" style="30" customWidth="1"/>
    <col min="6668" max="6668" width="1.69140625" style="30" customWidth="1"/>
    <col min="6669" max="6669" width="10.84375" style="30" customWidth="1"/>
    <col min="6670" max="6670" width="1.69140625" style="30" customWidth="1"/>
    <col min="6671" max="6671" width="8.765625" style="30" customWidth="1"/>
    <col min="6672" max="6672" width="1.69140625" style="30" customWidth="1"/>
    <col min="6673" max="6673" width="9.765625" style="30" customWidth="1"/>
    <col min="6674" max="6674" width="1.69140625" style="30" customWidth="1"/>
    <col min="6675" max="6675" width="1.07421875" style="30" customWidth="1"/>
    <col min="6676" max="6912" width="11.53515625" style="30"/>
    <col min="6913" max="6913" width="1.07421875" style="30" customWidth="1"/>
    <col min="6914" max="6914" width="2.4609375" style="30" customWidth="1"/>
    <col min="6915" max="6915" width="33.69140625" style="30" customWidth="1"/>
    <col min="6916" max="6916" width="17.69140625" style="30" customWidth="1"/>
    <col min="6917" max="6917" width="11.23046875" style="30" customWidth="1"/>
    <col min="6918" max="6918" width="1.07421875" style="30" customWidth="1"/>
    <col min="6919" max="6919" width="10.69140625" style="30" bestFit="1" customWidth="1"/>
    <col min="6920" max="6920" width="1.07421875" style="30" customWidth="1"/>
    <col min="6921" max="6921" width="1.3046875" style="30" customWidth="1"/>
    <col min="6922" max="6922" width="35.53515625" style="30" customWidth="1"/>
    <col min="6923" max="6923" width="10.23046875" style="30" customWidth="1"/>
    <col min="6924" max="6924" width="1.69140625" style="30" customWidth="1"/>
    <col min="6925" max="6925" width="10.84375" style="30" customWidth="1"/>
    <col min="6926" max="6926" width="1.69140625" style="30" customWidth="1"/>
    <col min="6927" max="6927" width="8.765625" style="30" customWidth="1"/>
    <col min="6928" max="6928" width="1.69140625" style="30" customWidth="1"/>
    <col min="6929" max="6929" width="9.765625" style="30" customWidth="1"/>
    <col min="6930" max="6930" width="1.69140625" style="30" customWidth="1"/>
    <col min="6931" max="6931" width="1.07421875" style="30" customWidth="1"/>
    <col min="6932" max="7168" width="11.53515625" style="30"/>
    <col min="7169" max="7169" width="1.07421875" style="30" customWidth="1"/>
    <col min="7170" max="7170" width="2.4609375" style="30" customWidth="1"/>
    <col min="7171" max="7171" width="33.69140625" style="30" customWidth="1"/>
    <col min="7172" max="7172" width="17.69140625" style="30" customWidth="1"/>
    <col min="7173" max="7173" width="11.23046875" style="30" customWidth="1"/>
    <col min="7174" max="7174" width="1.07421875" style="30" customWidth="1"/>
    <col min="7175" max="7175" width="10.69140625" style="30" bestFit="1" customWidth="1"/>
    <col min="7176" max="7176" width="1.07421875" style="30" customWidth="1"/>
    <col min="7177" max="7177" width="1.3046875" style="30" customWidth="1"/>
    <col min="7178" max="7178" width="35.53515625" style="30" customWidth="1"/>
    <col min="7179" max="7179" width="10.23046875" style="30" customWidth="1"/>
    <col min="7180" max="7180" width="1.69140625" style="30" customWidth="1"/>
    <col min="7181" max="7181" width="10.84375" style="30" customWidth="1"/>
    <col min="7182" max="7182" width="1.69140625" style="30" customWidth="1"/>
    <col min="7183" max="7183" width="8.765625" style="30" customWidth="1"/>
    <col min="7184" max="7184" width="1.69140625" style="30" customWidth="1"/>
    <col min="7185" max="7185" width="9.765625" style="30" customWidth="1"/>
    <col min="7186" max="7186" width="1.69140625" style="30" customWidth="1"/>
    <col min="7187" max="7187" width="1.07421875" style="30" customWidth="1"/>
    <col min="7188" max="7424" width="11.53515625" style="30"/>
    <col min="7425" max="7425" width="1.07421875" style="30" customWidth="1"/>
    <col min="7426" max="7426" width="2.4609375" style="30" customWidth="1"/>
    <col min="7427" max="7427" width="33.69140625" style="30" customWidth="1"/>
    <col min="7428" max="7428" width="17.69140625" style="30" customWidth="1"/>
    <col min="7429" max="7429" width="11.23046875" style="30" customWidth="1"/>
    <col min="7430" max="7430" width="1.07421875" style="30" customWidth="1"/>
    <col min="7431" max="7431" width="10.69140625" style="30" bestFit="1" customWidth="1"/>
    <col min="7432" max="7432" width="1.07421875" style="30" customWidth="1"/>
    <col min="7433" max="7433" width="1.3046875" style="30" customWidth="1"/>
    <col min="7434" max="7434" width="35.53515625" style="30" customWidth="1"/>
    <col min="7435" max="7435" width="10.23046875" style="30" customWidth="1"/>
    <col min="7436" max="7436" width="1.69140625" style="30" customWidth="1"/>
    <col min="7437" max="7437" width="10.84375" style="30" customWidth="1"/>
    <col min="7438" max="7438" width="1.69140625" style="30" customWidth="1"/>
    <col min="7439" max="7439" width="8.765625" style="30" customWidth="1"/>
    <col min="7440" max="7440" width="1.69140625" style="30" customWidth="1"/>
    <col min="7441" max="7441" width="9.765625" style="30" customWidth="1"/>
    <col min="7442" max="7442" width="1.69140625" style="30" customWidth="1"/>
    <col min="7443" max="7443" width="1.07421875" style="30" customWidth="1"/>
    <col min="7444" max="7680" width="11.53515625" style="30"/>
    <col min="7681" max="7681" width="1.07421875" style="30" customWidth="1"/>
    <col min="7682" max="7682" width="2.4609375" style="30" customWidth="1"/>
    <col min="7683" max="7683" width="33.69140625" style="30" customWidth="1"/>
    <col min="7684" max="7684" width="17.69140625" style="30" customWidth="1"/>
    <col min="7685" max="7685" width="11.23046875" style="30" customWidth="1"/>
    <col min="7686" max="7686" width="1.07421875" style="30" customWidth="1"/>
    <col min="7687" max="7687" width="10.69140625" style="30" bestFit="1" customWidth="1"/>
    <col min="7688" max="7688" width="1.07421875" style="30" customWidth="1"/>
    <col min="7689" max="7689" width="1.3046875" style="30" customWidth="1"/>
    <col min="7690" max="7690" width="35.53515625" style="30" customWidth="1"/>
    <col min="7691" max="7691" width="10.23046875" style="30" customWidth="1"/>
    <col min="7692" max="7692" width="1.69140625" style="30" customWidth="1"/>
    <col min="7693" max="7693" width="10.84375" style="30" customWidth="1"/>
    <col min="7694" max="7694" width="1.69140625" style="30" customWidth="1"/>
    <col min="7695" max="7695" width="8.765625" style="30" customWidth="1"/>
    <col min="7696" max="7696" width="1.69140625" style="30" customWidth="1"/>
    <col min="7697" max="7697" width="9.765625" style="30" customWidth="1"/>
    <col min="7698" max="7698" width="1.69140625" style="30" customWidth="1"/>
    <col min="7699" max="7699" width="1.07421875" style="30" customWidth="1"/>
    <col min="7700" max="7936" width="11.53515625" style="30"/>
    <col min="7937" max="7937" width="1.07421875" style="30" customWidth="1"/>
    <col min="7938" max="7938" width="2.4609375" style="30" customWidth="1"/>
    <col min="7939" max="7939" width="33.69140625" style="30" customWidth="1"/>
    <col min="7940" max="7940" width="17.69140625" style="30" customWidth="1"/>
    <col min="7941" max="7941" width="11.23046875" style="30" customWidth="1"/>
    <col min="7942" max="7942" width="1.07421875" style="30" customWidth="1"/>
    <col min="7943" max="7943" width="10.69140625" style="30" bestFit="1" customWidth="1"/>
    <col min="7944" max="7944" width="1.07421875" style="30" customWidth="1"/>
    <col min="7945" max="7945" width="1.3046875" style="30" customWidth="1"/>
    <col min="7946" max="7946" width="35.53515625" style="30" customWidth="1"/>
    <col min="7947" max="7947" width="10.23046875" style="30" customWidth="1"/>
    <col min="7948" max="7948" width="1.69140625" style="30" customWidth="1"/>
    <col min="7949" max="7949" width="10.84375" style="30" customWidth="1"/>
    <col min="7950" max="7950" width="1.69140625" style="30" customWidth="1"/>
    <col min="7951" max="7951" width="8.765625" style="30" customWidth="1"/>
    <col min="7952" max="7952" width="1.69140625" style="30" customWidth="1"/>
    <col min="7953" max="7953" width="9.765625" style="30" customWidth="1"/>
    <col min="7954" max="7954" width="1.69140625" style="30" customWidth="1"/>
    <col min="7955" max="7955" width="1.07421875" style="30" customWidth="1"/>
    <col min="7956" max="8192" width="11.53515625" style="30"/>
    <col min="8193" max="8193" width="1.07421875" style="30" customWidth="1"/>
    <col min="8194" max="8194" width="2.4609375" style="30" customWidth="1"/>
    <col min="8195" max="8195" width="33.69140625" style="30" customWidth="1"/>
    <col min="8196" max="8196" width="17.69140625" style="30" customWidth="1"/>
    <col min="8197" max="8197" width="11.23046875" style="30" customWidth="1"/>
    <col min="8198" max="8198" width="1.07421875" style="30" customWidth="1"/>
    <col min="8199" max="8199" width="10.69140625" style="30" bestFit="1" customWidth="1"/>
    <col min="8200" max="8200" width="1.07421875" style="30" customWidth="1"/>
    <col min="8201" max="8201" width="1.3046875" style="30" customWidth="1"/>
    <col min="8202" max="8202" width="35.53515625" style="30" customWidth="1"/>
    <col min="8203" max="8203" width="10.23046875" style="30" customWidth="1"/>
    <col min="8204" max="8204" width="1.69140625" style="30" customWidth="1"/>
    <col min="8205" max="8205" width="10.84375" style="30" customWidth="1"/>
    <col min="8206" max="8206" width="1.69140625" style="30" customWidth="1"/>
    <col min="8207" max="8207" width="8.765625" style="30" customWidth="1"/>
    <col min="8208" max="8208" width="1.69140625" style="30" customWidth="1"/>
    <col min="8209" max="8209" width="9.765625" style="30" customWidth="1"/>
    <col min="8210" max="8210" width="1.69140625" style="30" customWidth="1"/>
    <col min="8211" max="8211" width="1.07421875" style="30" customWidth="1"/>
    <col min="8212" max="8448" width="11.53515625" style="30"/>
    <col min="8449" max="8449" width="1.07421875" style="30" customWidth="1"/>
    <col min="8450" max="8450" width="2.4609375" style="30" customWidth="1"/>
    <col min="8451" max="8451" width="33.69140625" style="30" customWidth="1"/>
    <col min="8452" max="8452" width="17.69140625" style="30" customWidth="1"/>
    <col min="8453" max="8453" width="11.23046875" style="30" customWidth="1"/>
    <col min="8454" max="8454" width="1.07421875" style="30" customWidth="1"/>
    <col min="8455" max="8455" width="10.69140625" style="30" bestFit="1" customWidth="1"/>
    <col min="8456" max="8456" width="1.07421875" style="30" customWidth="1"/>
    <col min="8457" max="8457" width="1.3046875" style="30" customWidth="1"/>
    <col min="8458" max="8458" width="35.53515625" style="30" customWidth="1"/>
    <col min="8459" max="8459" width="10.23046875" style="30" customWidth="1"/>
    <col min="8460" max="8460" width="1.69140625" style="30" customWidth="1"/>
    <col min="8461" max="8461" width="10.84375" style="30" customWidth="1"/>
    <col min="8462" max="8462" width="1.69140625" style="30" customWidth="1"/>
    <col min="8463" max="8463" width="8.765625" style="30" customWidth="1"/>
    <col min="8464" max="8464" width="1.69140625" style="30" customWidth="1"/>
    <col min="8465" max="8465" width="9.765625" style="30" customWidth="1"/>
    <col min="8466" max="8466" width="1.69140625" style="30" customWidth="1"/>
    <col min="8467" max="8467" width="1.07421875" style="30" customWidth="1"/>
    <col min="8468" max="8704" width="11.53515625" style="30"/>
    <col min="8705" max="8705" width="1.07421875" style="30" customWidth="1"/>
    <col min="8706" max="8706" width="2.4609375" style="30" customWidth="1"/>
    <col min="8707" max="8707" width="33.69140625" style="30" customWidth="1"/>
    <col min="8708" max="8708" width="17.69140625" style="30" customWidth="1"/>
    <col min="8709" max="8709" width="11.23046875" style="30" customWidth="1"/>
    <col min="8710" max="8710" width="1.07421875" style="30" customWidth="1"/>
    <col min="8711" max="8711" width="10.69140625" style="30" bestFit="1" customWidth="1"/>
    <col min="8712" max="8712" width="1.07421875" style="30" customWidth="1"/>
    <col min="8713" max="8713" width="1.3046875" style="30" customWidth="1"/>
    <col min="8714" max="8714" width="35.53515625" style="30" customWidth="1"/>
    <col min="8715" max="8715" width="10.23046875" style="30" customWidth="1"/>
    <col min="8716" max="8716" width="1.69140625" style="30" customWidth="1"/>
    <col min="8717" max="8717" width="10.84375" style="30" customWidth="1"/>
    <col min="8718" max="8718" width="1.69140625" style="30" customWidth="1"/>
    <col min="8719" max="8719" width="8.765625" style="30" customWidth="1"/>
    <col min="8720" max="8720" width="1.69140625" style="30" customWidth="1"/>
    <col min="8721" max="8721" width="9.765625" style="30" customWidth="1"/>
    <col min="8722" max="8722" width="1.69140625" style="30" customWidth="1"/>
    <col min="8723" max="8723" width="1.07421875" style="30" customWidth="1"/>
    <col min="8724" max="8960" width="11.53515625" style="30"/>
    <col min="8961" max="8961" width="1.07421875" style="30" customWidth="1"/>
    <col min="8962" max="8962" width="2.4609375" style="30" customWidth="1"/>
    <col min="8963" max="8963" width="33.69140625" style="30" customWidth="1"/>
    <col min="8964" max="8964" width="17.69140625" style="30" customWidth="1"/>
    <col min="8965" max="8965" width="11.23046875" style="30" customWidth="1"/>
    <col min="8966" max="8966" width="1.07421875" style="30" customWidth="1"/>
    <col min="8967" max="8967" width="10.69140625" style="30" bestFit="1" customWidth="1"/>
    <col min="8968" max="8968" width="1.07421875" style="30" customWidth="1"/>
    <col min="8969" max="8969" width="1.3046875" style="30" customWidth="1"/>
    <col min="8970" max="8970" width="35.53515625" style="30" customWidth="1"/>
    <col min="8971" max="8971" width="10.23046875" style="30" customWidth="1"/>
    <col min="8972" max="8972" width="1.69140625" style="30" customWidth="1"/>
    <col min="8973" max="8973" width="10.84375" style="30" customWidth="1"/>
    <col min="8974" max="8974" width="1.69140625" style="30" customWidth="1"/>
    <col min="8975" max="8975" width="8.765625" style="30" customWidth="1"/>
    <col min="8976" max="8976" width="1.69140625" style="30" customWidth="1"/>
    <col min="8977" max="8977" width="9.765625" style="30" customWidth="1"/>
    <col min="8978" max="8978" width="1.69140625" style="30" customWidth="1"/>
    <col min="8979" max="8979" width="1.07421875" style="30" customWidth="1"/>
    <col min="8980" max="9216" width="11.53515625" style="30"/>
    <col min="9217" max="9217" width="1.07421875" style="30" customWidth="1"/>
    <col min="9218" max="9218" width="2.4609375" style="30" customWidth="1"/>
    <col min="9219" max="9219" width="33.69140625" style="30" customWidth="1"/>
    <col min="9220" max="9220" width="17.69140625" style="30" customWidth="1"/>
    <col min="9221" max="9221" width="11.23046875" style="30" customWidth="1"/>
    <col min="9222" max="9222" width="1.07421875" style="30" customWidth="1"/>
    <col min="9223" max="9223" width="10.69140625" style="30" bestFit="1" customWidth="1"/>
    <col min="9224" max="9224" width="1.07421875" style="30" customWidth="1"/>
    <col min="9225" max="9225" width="1.3046875" style="30" customWidth="1"/>
    <col min="9226" max="9226" width="35.53515625" style="30" customWidth="1"/>
    <col min="9227" max="9227" width="10.23046875" style="30" customWidth="1"/>
    <col min="9228" max="9228" width="1.69140625" style="30" customWidth="1"/>
    <col min="9229" max="9229" width="10.84375" style="30" customWidth="1"/>
    <col min="9230" max="9230" width="1.69140625" style="30" customWidth="1"/>
    <col min="9231" max="9231" width="8.765625" style="30" customWidth="1"/>
    <col min="9232" max="9232" width="1.69140625" style="30" customWidth="1"/>
    <col min="9233" max="9233" width="9.765625" style="30" customWidth="1"/>
    <col min="9234" max="9234" width="1.69140625" style="30" customWidth="1"/>
    <col min="9235" max="9235" width="1.07421875" style="30" customWidth="1"/>
    <col min="9236" max="9472" width="11.53515625" style="30"/>
    <col min="9473" max="9473" width="1.07421875" style="30" customWidth="1"/>
    <col min="9474" max="9474" width="2.4609375" style="30" customWidth="1"/>
    <col min="9475" max="9475" width="33.69140625" style="30" customWidth="1"/>
    <col min="9476" max="9476" width="17.69140625" style="30" customWidth="1"/>
    <col min="9477" max="9477" width="11.23046875" style="30" customWidth="1"/>
    <col min="9478" max="9478" width="1.07421875" style="30" customWidth="1"/>
    <col min="9479" max="9479" width="10.69140625" style="30" bestFit="1" customWidth="1"/>
    <col min="9480" max="9480" width="1.07421875" style="30" customWidth="1"/>
    <col min="9481" max="9481" width="1.3046875" style="30" customWidth="1"/>
    <col min="9482" max="9482" width="35.53515625" style="30" customWidth="1"/>
    <col min="9483" max="9483" width="10.23046875" style="30" customWidth="1"/>
    <col min="9484" max="9484" width="1.69140625" style="30" customWidth="1"/>
    <col min="9485" max="9485" width="10.84375" style="30" customWidth="1"/>
    <col min="9486" max="9486" width="1.69140625" style="30" customWidth="1"/>
    <col min="9487" max="9487" width="8.765625" style="30" customWidth="1"/>
    <col min="9488" max="9488" width="1.69140625" style="30" customWidth="1"/>
    <col min="9489" max="9489" width="9.765625" style="30" customWidth="1"/>
    <col min="9490" max="9490" width="1.69140625" style="30" customWidth="1"/>
    <col min="9491" max="9491" width="1.07421875" style="30" customWidth="1"/>
    <col min="9492" max="9728" width="11.53515625" style="30"/>
    <col min="9729" max="9729" width="1.07421875" style="30" customWidth="1"/>
    <col min="9730" max="9730" width="2.4609375" style="30" customWidth="1"/>
    <col min="9731" max="9731" width="33.69140625" style="30" customWidth="1"/>
    <col min="9732" max="9732" width="17.69140625" style="30" customWidth="1"/>
    <col min="9733" max="9733" width="11.23046875" style="30" customWidth="1"/>
    <col min="9734" max="9734" width="1.07421875" style="30" customWidth="1"/>
    <col min="9735" max="9735" width="10.69140625" style="30" bestFit="1" customWidth="1"/>
    <col min="9736" max="9736" width="1.07421875" style="30" customWidth="1"/>
    <col min="9737" max="9737" width="1.3046875" style="30" customWidth="1"/>
    <col min="9738" max="9738" width="35.53515625" style="30" customWidth="1"/>
    <col min="9739" max="9739" width="10.23046875" style="30" customWidth="1"/>
    <col min="9740" max="9740" width="1.69140625" style="30" customWidth="1"/>
    <col min="9741" max="9741" width="10.84375" style="30" customWidth="1"/>
    <col min="9742" max="9742" width="1.69140625" style="30" customWidth="1"/>
    <col min="9743" max="9743" width="8.765625" style="30" customWidth="1"/>
    <col min="9744" max="9744" width="1.69140625" style="30" customWidth="1"/>
    <col min="9745" max="9745" width="9.765625" style="30" customWidth="1"/>
    <col min="9746" max="9746" width="1.69140625" style="30" customWidth="1"/>
    <col min="9747" max="9747" width="1.07421875" style="30" customWidth="1"/>
    <col min="9748" max="9984" width="11.53515625" style="30"/>
    <col min="9985" max="9985" width="1.07421875" style="30" customWidth="1"/>
    <col min="9986" max="9986" width="2.4609375" style="30" customWidth="1"/>
    <col min="9987" max="9987" width="33.69140625" style="30" customWidth="1"/>
    <col min="9988" max="9988" width="17.69140625" style="30" customWidth="1"/>
    <col min="9989" max="9989" width="11.23046875" style="30" customWidth="1"/>
    <col min="9990" max="9990" width="1.07421875" style="30" customWidth="1"/>
    <col min="9991" max="9991" width="10.69140625" style="30" bestFit="1" customWidth="1"/>
    <col min="9992" max="9992" width="1.07421875" style="30" customWidth="1"/>
    <col min="9993" max="9993" width="1.3046875" style="30" customWidth="1"/>
    <col min="9994" max="9994" width="35.53515625" style="30" customWidth="1"/>
    <col min="9995" max="9995" width="10.23046875" style="30" customWidth="1"/>
    <col min="9996" max="9996" width="1.69140625" style="30" customWidth="1"/>
    <col min="9997" max="9997" width="10.84375" style="30" customWidth="1"/>
    <col min="9998" max="9998" width="1.69140625" style="30" customWidth="1"/>
    <col min="9999" max="9999" width="8.765625" style="30" customWidth="1"/>
    <col min="10000" max="10000" width="1.69140625" style="30" customWidth="1"/>
    <col min="10001" max="10001" width="9.765625" style="30" customWidth="1"/>
    <col min="10002" max="10002" width="1.69140625" style="30" customWidth="1"/>
    <col min="10003" max="10003" width="1.07421875" style="30" customWidth="1"/>
    <col min="10004" max="10240" width="11.53515625" style="30"/>
    <col min="10241" max="10241" width="1.07421875" style="30" customWidth="1"/>
    <col min="10242" max="10242" width="2.4609375" style="30" customWidth="1"/>
    <col min="10243" max="10243" width="33.69140625" style="30" customWidth="1"/>
    <col min="10244" max="10244" width="17.69140625" style="30" customWidth="1"/>
    <col min="10245" max="10245" width="11.23046875" style="30" customWidth="1"/>
    <col min="10246" max="10246" width="1.07421875" style="30" customWidth="1"/>
    <col min="10247" max="10247" width="10.69140625" style="30" bestFit="1" customWidth="1"/>
    <col min="10248" max="10248" width="1.07421875" style="30" customWidth="1"/>
    <col min="10249" max="10249" width="1.3046875" style="30" customWidth="1"/>
    <col min="10250" max="10250" width="35.53515625" style="30" customWidth="1"/>
    <col min="10251" max="10251" width="10.23046875" style="30" customWidth="1"/>
    <col min="10252" max="10252" width="1.69140625" style="30" customWidth="1"/>
    <col min="10253" max="10253" width="10.84375" style="30" customWidth="1"/>
    <col min="10254" max="10254" width="1.69140625" style="30" customWidth="1"/>
    <col min="10255" max="10255" width="8.765625" style="30" customWidth="1"/>
    <col min="10256" max="10256" width="1.69140625" style="30" customWidth="1"/>
    <col min="10257" max="10257" width="9.765625" style="30" customWidth="1"/>
    <col min="10258" max="10258" width="1.69140625" style="30" customWidth="1"/>
    <col min="10259" max="10259" width="1.07421875" style="30" customWidth="1"/>
    <col min="10260" max="10496" width="11.53515625" style="30"/>
    <col min="10497" max="10497" width="1.07421875" style="30" customWidth="1"/>
    <col min="10498" max="10498" width="2.4609375" style="30" customWidth="1"/>
    <col min="10499" max="10499" width="33.69140625" style="30" customWidth="1"/>
    <col min="10500" max="10500" width="17.69140625" style="30" customWidth="1"/>
    <col min="10501" max="10501" width="11.23046875" style="30" customWidth="1"/>
    <col min="10502" max="10502" width="1.07421875" style="30" customWidth="1"/>
    <col min="10503" max="10503" width="10.69140625" style="30" bestFit="1" customWidth="1"/>
    <col min="10504" max="10504" width="1.07421875" style="30" customWidth="1"/>
    <col min="10505" max="10505" width="1.3046875" style="30" customWidth="1"/>
    <col min="10506" max="10506" width="35.53515625" style="30" customWidth="1"/>
    <col min="10507" max="10507" width="10.23046875" style="30" customWidth="1"/>
    <col min="10508" max="10508" width="1.69140625" style="30" customWidth="1"/>
    <col min="10509" max="10509" width="10.84375" style="30" customWidth="1"/>
    <col min="10510" max="10510" width="1.69140625" style="30" customWidth="1"/>
    <col min="10511" max="10511" width="8.765625" style="30" customWidth="1"/>
    <col min="10512" max="10512" width="1.69140625" style="30" customWidth="1"/>
    <col min="10513" max="10513" width="9.765625" style="30" customWidth="1"/>
    <col min="10514" max="10514" width="1.69140625" style="30" customWidth="1"/>
    <col min="10515" max="10515" width="1.07421875" style="30" customWidth="1"/>
    <col min="10516" max="10752" width="11.53515625" style="30"/>
    <col min="10753" max="10753" width="1.07421875" style="30" customWidth="1"/>
    <col min="10754" max="10754" width="2.4609375" style="30" customWidth="1"/>
    <col min="10755" max="10755" width="33.69140625" style="30" customWidth="1"/>
    <col min="10756" max="10756" width="17.69140625" style="30" customWidth="1"/>
    <col min="10757" max="10757" width="11.23046875" style="30" customWidth="1"/>
    <col min="10758" max="10758" width="1.07421875" style="30" customWidth="1"/>
    <col min="10759" max="10759" width="10.69140625" style="30" bestFit="1" customWidth="1"/>
    <col min="10760" max="10760" width="1.07421875" style="30" customWidth="1"/>
    <col min="10761" max="10761" width="1.3046875" style="30" customWidth="1"/>
    <col min="10762" max="10762" width="35.53515625" style="30" customWidth="1"/>
    <col min="10763" max="10763" width="10.23046875" style="30" customWidth="1"/>
    <col min="10764" max="10764" width="1.69140625" style="30" customWidth="1"/>
    <col min="10765" max="10765" width="10.84375" style="30" customWidth="1"/>
    <col min="10766" max="10766" width="1.69140625" style="30" customWidth="1"/>
    <col min="10767" max="10767" width="8.765625" style="30" customWidth="1"/>
    <col min="10768" max="10768" width="1.69140625" style="30" customWidth="1"/>
    <col min="10769" max="10769" width="9.765625" style="30" customWidth="1"/>
    <col min="10770" max="10770" width="1.69140625" style="30" customWidth="1"/>
    <col min="10771" max="10771" width="1.07421875" style="30" customWidth="1"/>
    <col min="10772" max="11008" width="11.53515625" style="30"/>
    <col min="11009" max="11009" width="1.07421875" style="30" customWidth="1"/>
    <col min="11010" max="11010" width="2.4609375" style="30" customWidth="1"/>
    <col min="11011" max="11011" width="33.69140625" style="30" customWidth="1"/>
    <col min="11012" max="11012" width="17.69140625" style="30" customWidth="1"/>
    <col min="11013" max="11013" width="11.23046875" style="30" customWidth="1"/>
    <col min="11014" max="11014" width="1.07421875" style="30" customWidth="1"/>
    <col min="11015" max="11015" width="10.69140625" style="30" bestFit="1" customWidth="1"/>
    <col min="11016" max="11016" width="1.07421875" style="30" customWidth="1"/>
    <col min="11017" max="11017" width="1.3046875" style="30" customWidth="1"/>
    <col min="11018" max="11018" width="35.53515625" style="30" customWidth="1"/>
    <col min="11019" max="11019" width="10.23046875" style="30" customWidth="1"/>
    <col min="11020" max="11020" width="1.69140625" style="30" customWidth="1"/>
    <col min="11021" max="11021" width="10.84375" style="30" customWidth="1"/>
    <col min="11022" max="11022" width="1.69140625" style="30" customWidth="1"/>
    <col min="11023" max="11023" width="8.765625" style="30" customWidth="1"/>
    <col min="11024" max="11024" width="1.69140625" style="30" customWidth="1"/>
    <col min="11025" max="11025" width="9.765625" style="30" customWidth="1"/>
    <col min="11026" max="11026" width="1.69140625" style="30" customWidth="1"/>
    <col min="11027" max="11027" width="1.07421875" style="30" customWidth="1"/>
    <col min="11028" max="11264" width="11.53515625" style="30"/>
    <col min="11265" max="11265" width="1.07421875" style="30" customWidth="1"/>
    <col min="11266" max="11266" width="2.4609375" style="30" customWidth="1"/>
    <col min="11267" max="11267" width="33.69140625" style="30" customWidth="1"/>
    <col min="11268" max="11268" width="17.69140625" style="30" customWidth="1"/>
    <col min="11269" max="11269" width="11.23046875" style="30" customWidth="1"/>
    <col min="11270" max="11270" width="1.07421875" style="30" customWidth="1"/>
    <col min="11271" max="11271" width="10.69140625" style="30" bestFit="1" customWidth="1"/>
    <col min="11272" max="11272" width="1.07421875" style="30" customWidth="1"/>
    <col min="11273" max="11273" width="1.3046875" style="30" customWidth="1"/>
    <col min="11274" max="11274" width="35.53515625" style="30" customWidth="1"/>
    <col min="11275" max="11275" width="10.23046875" style="30" customWidth="1"/>
    <col min="11276" max="11276" width="1.69140625" style="30" customWidth="1"/>
    <col min="11277" max="11277" width="10.84375" style="30" customWidth="1"/>
    <col min="11278" max="11278" width="1.69140625" style="30" customWidth="1"/>
    <col min="11279" max="11279" width="8.765625" style="30" customWidth="1"/>
    <col min="11280" max="11280" width="1.69140625" style="30" customWidth="1"/>
    <col min="11281" max="11281" width="9.765625" style="30" customWidth="1"/>
    <col min="11282" max="11282" width="1.69140625" style="30" customWidth="1"/>
    <col min="11283" max="11283" width="1.07421875" style="30" customWidth="1"/>
    <col min="11284" max="11520" width="11.53515625" style="30"/>
    <col min="11521" max="11521" width="1.07421875" style="30" customWidth="1"/>
    <col min="11522" max="11522" width="2.4609375" style="30" customWidth="1"/>
    <col min="11523" max="11523" width="33.69140625" style="30" customWidth="1"/>
    <col min="11524" max="11524" width="17.69140625" style="30" customWidth="1"/>
    <col min="11525" max="11525" width="11.23046875" style="30" customWidth="1"/>
    <col min="11526" max="11526" width="1.07421875" style="30" customWidth="1"/>
    <col min="11527" max="11527" width="10.69140625" style="30" bestFit="1" customWidth="1"/>
    <col min="11528" max="11528" width="1.07421875" style="30" customWidth="1"/>
    <col min="11529" max="11529" width="1.3046875" style="30" customWidth="1"/>
    <col min="11530" max="11530" width="35.53515625" style="30" customWidth="1"/>
    <col min="11531" max="11531" width="10.23046875" style="30" customWidth="1"/>
    <col min="11532" max="11532" width="1.69140625" style="30" customWidth="1"/>
    <col min="11533" max="11533" width="10.84375" style="30" customWidth="1"/>
    <col min="11534" max="11534" width="1.69140625" style="30" customWidth="1"/>
    <col min="11535" max="11535" width="8.765625" style="30" customWidth="1"/>
    <col min="11536" max="11536" width="1.69140625" style="30" customWidth="1"/>
    <col min="11537" max="11537" width="9.765625" style="30" customWidth="1"/>
    <col min="11538" max="11538" width="1.69140625" style="30" customWidth="1"/>
    <col min="11539" max="11539" width="1.07421875" style="30" customWidth="1"/>
    <col min="11540" max="11776" width="11.53515625" style="30"/>
    <col min="11777" max="11777" width="1.07421875" style="30" customWidth="1"/>
    <col min="11778" max="11778" width="2.4609375" style="30" customWidth="1"/>
    <col min="11779" max="11779" width="33.69140625" style="30" customWidth="1"/>
    <col min="11780" max="11780" width="17.69140625" style="30" customWidth="1"/>
    <col min="11781" max="11781" width="11.23046875" style="30" customWidth="1"/>
    <col min="11782" max="11782" width="1.07421875" style="30" customWidth="1"/>
    <col min="11783" max="11783" width="10.69140625" style="30" bestFit="1" customWidth="1"/>
    <col min="11784" max="11784" width="1.07421875" style="30" customWidth="1"/>
    <col min="11785" max="11785" width="1.3046875" style="30" customWidth="1"/>
    <col min="11786" max="11786" width="35.53515625" style="30" customWidth="1"/>
    <col min="11787" max="11787" width="10.23046875" style="30" customWidth="1"/>
    <col min="11788" max="11788" width="1.69140625" style="30" customWidth="1"/>
    <col min="11789" max="11789" width="10.84375" style="30" customWidth="1"/>
    <col min="11790" max="11790" width="1.69140625" style="30" customWidth="1"/>
    <col min="11791" max="11791" width="8.765625" style="30" customWidth="1"/>
    <col min="11792" max="11792" width="1.69140625" style="30" customWidth="1"/>
    <col min="11793" max="11793" width="9.765625" style="30" customWidth="1"/>
    <col min="11794" max="11794" width="1.69140625" style="30" customWidth="1"/>
    <col min="11795" max="11795" width="1.07421875" style="30" customWidth="1"/>
    <col min="11796" max="12032" width="11.53515625" style="30"/>
    <col min="12033" max="12033" width="1.07421875" style="30" customWidth="1"/>
    <col min="12034" max="12034" width="2.4609375" style="30" customWidth="1"/>
    <col min="12035" max="12035" width="33.69140625" style="30" customWidth="1"/>
    <col min="12036" max="12036" width="17.69140625" style="30" customWidth="1"/>
    <col min="12037" max="12037" width="11.23046875" style="30" customWidth="1"/>
    <col min="12038" max="12038" width="1.07421875" style="30" customWidth="1"/>
    <col min="12039" max="12039" width="10.69140625" style="30" bestFit="1" customWidth="1"/>
    <col min="12040" max="12040" width="1.07421875" style="30" customWidth="1"/>
    <col min="12041" max="12041" width="1.3046875" style="30" customWidth="1"/>
    <col min="12042" max="12042" width="35.53515625" style="30" customWidth="1"/>
    <col min="12043" max="12043" width="10.23046875" style="30" customWidth="1"/>
    <col min="12044" max="12044" width="1.69140625" style="30" customWidth="1"/>
    <col min="12045" max="12045" width="10.84375" style="30" customWidth="1"/>
    <col min="12046" max="12046" width="1.69140625" style="30" customWidth="1"/>
    <col min="12047" max="12047" width="8.765625" style="30" customWidth="1"/>
    <col min="12048" max="12048" width="1.69140625" style="30" customWidth="1"/>
    <col min="12049" max="12049" width="9.765625" style="30" customWidth="1"/>
    <col min="12050" max="12050" width="1.69140625" style="30" customWidth="1"/>
    <col min="12051" max="12051" width="1.07421875" style="30" customWidth="1"/>
    <col min="12052" max="12288" width="11.53515625" style="30"/>
    <col min="12289" max="12289" width="1.07421875" style="30" customWidth="1"/>
    <col min="12290" max="12290" width="2.4609375" style="30" customWidth="1"/>
    <col min="12291" max="12291" width="33.69140625" style="30" customWidth="1"/>
    <col min="12292" max="12292" width="17.69140625" style="30" customWidth="1"/>
    <col min="12293" max="12293" width="11.23046875" style="30" customWidth="1"/>
    <col min="12294" max="12294" width="1.07421875" style="30" customWidth="1"/>
    <col min="12295" max="12295" width="10.69140625" style="30" bestFit="1" customWidth="1"/>
    <col min="12296" max="12296" width="1.07421875" style="30" customWidth="1"/>
    <col min="12297" max="12297" width="1.3046875" style="30" customWidth="1"/>
    <col min="12298" max="12298" width="35.53515625" style="30" customWidth="1"/>
    <col min="12299" max="12299" width="10.23046875" style="30" customWidth="1"/>
    <col min="12300" max="12300" width="1.69140625" style="30" customWidth="1"/>
    <col min="12301" max="12301" width="10.84375" style="30" customWidth="1"/>
    <col min="12302" max="12302" width="1.69140625" style="30" customWidth="1"/>
    <col min="12303" max="12303" width="8.765625" style="30" customWidth="1"/>
    <col min="12304" max="12304" width="1.69140625" style="30" customWidth="1"/>
    <col min="12305" max="12305" width="9.765625" style="30" customWidth="1"/>
    <col min="12306" max="12306" width="1.69140625" style="30" customWidth="1"/>
    <col min="12307" max="12307" width="1.07421875" style="30" customWidth="1"/>
    <col min="12308" max="12544" width="11.53515625" style="30"/>
    <col min="12545" max="12545" width="1.07421875" style="30" customWidth="1"/>
    <col min="12546" max="12546" width="2.4609375" style="30" customWidth="1"/>
    <col min="12547" max="12547" width="33.69140625" style="30" customWidth="1"/>
    <col min="12548" max="12548" width="17.69140625" style="30" customWidth="1"/>
    <col min="12549" max="12549" width="11.23046875" style="30" customWidth="1"/>
    <col min="12550" max="12550" width="1.07421875" style="30" customWidth="1"/>
    <col min="12551" max="12551" width="10.69140625" style="30" bestFit="1" customWidth="1"/>
    <col min="12552" max="12552" width="1.07421875" style="30" customWidth="1"/>
    <col min="12553" max="12553" width="1.3046875" style="30" customWidth="1"/>
    <col min="12554" max="12554" width="35.53515625" style="30" customWidth="1"/>
    <col min="12555" max="12555" width="10.23046875" style="30" customWidth="1"/>
    <col min="12556" max="12556" width="1.69140625" style="30" customWidth="1"/>
    <col min="12557" max="12557" width="10.84375" style="30" customWidth="1"/>
    <col min="12558" max="12558" width="1.69140625" style="30" customWidth="1"/>
    <col min="12559" max="12559" width="8.765625" style="30" customWidth="1"/>
    <col min="12560" max="12560" width="1.69140625" style="30" customWidth="1"/>
    <col min="12561" max="12561" width="9.765625" style="30" customWidth="1"/>
    <col min="12562" max="12562" width="1.69140625" style="30" customWidth="1"/>
    <col min="12563" max="12563" width="1.07421875" style="30" customWidth="1"/>
    <col min="12564" max="12800" width="11.53515625" style="30"/>
    <col min="12801" max="12801" width="1.07421875" style="30" customWidth="1"/>
    <col min="12802" max="12802" width="2.4609375" style="30" customWidth="1"/>
    <col min="12803" max="12803" width="33.69140625" style="30" customWidth="1"/>
    <col min="12804" max="12804" width="17.69140625" style="30" customWidth="1"/>
    <col min="12805" max="12805" width="11.23046875" style="30" customWidth="1"/>
    <col min="12806" max="12806" width="1.07421875" style="30" customWidth="1"/>
    <col min="12807" max="12807" width="10.69140625" style="30" bestFit="1" customWidth="1"/>
    <col min="12808" max="12808" width="1.07421875" style="30" customWidth="1"/>
    <col min="12809" max="12809" width="1.3046875" style="30" customWidth="1"/>
    <col min="12810" max="12810" width="35.53515625" style="30" customWidth="1"/>
    <col min="12811" max="12811" width="10.23046875" style="30" customWidth="1"/>
    <col min="12812" max="12812" width="1.69140625" style="30" customWidth="1"/>
    <col min="12813" max="12813" width="10.84375" style="30" customWidth="1"/>
    <col min="12814" max="12814" width="1.69140625" style="30" customWidth="1"/>
    <col min="12815" max="12815" width="8.765625" style="30" customWidth="1"/>
    <col min="12816" max="12816" width="1.69140625" style="30" customWidth="1"/>
    <col min="12817" max="12817" width="9.765625" style="30" customWidth="1"/>
    <col min="12818" max="12818" width="1.69140625" style="30" customWidth="1"/>
    <col min="12819" max="12819" width="1.07421875" style="30" customWidth="1"/>
    <col min="12820" max="13056" width="11.53515625" style="30"/>
    <col min="13057" max="13057" width="1.07421875" style="30" customWidth="1"/>
    <col min="13058" max="13058" width="2.4609375" style="30" customWidth="1"/>
    <col min="13059" max="13059" width="33.69140625" style="30" customWidth="1"/>
    <col min="13060" max="13060" width="17.69140625" style="30" customWidth="1"/>
    <col min="13061" max="13061" width="11.23046875" style="30" customWidth="1"/>
    <col min="13062" max="13062" width="1.07421875" style="30" customWidth="1"/>
    <col min="13063" max="13063" width="10.69140625" style="30" bestFit="1" customWidth="1"/>
    <col min="13064" max="13064" width="1.07421875" style="30" customWidth="1"/>
    <col min="13065" max="13065" width="1.3046875" style="30" customWidth="1"/>
    <col min="13066" max="13066" width="35.53515625" style="30" customWidth="1"/>
    <col min="13067" max="13067" width="10.23046875" style="30" customWidth="1"/>
    <col min="13068" max="13068" width="1.69140625" style="30" customWidth="1"/>
    <col min="13069" max="13069" width="10.84375" style="30" customWidth="1"/>
    <col min="13070" max="13070" width="1.69140625" style="30" customWidth="1"/>
    <col min="13071" max="13071" width="8.765625" style="30" customWidth="1"/>
    <col min="13072" max="13072" width="1.69140625" style="30" customWidth="1"/>
    <col min="13073" max="13073" width="9.765625" style="30" customWidth="1"/>
    <col min="13074" max="13074" width="1.69140625" style="30" customWidth="1"/>
    <col min="13075" max="13075" width="1.07421875" style="30" customWidth="1"/>
    <col min="13076" max="13312" width="11.53515625" style="30"/>
    <col min="13313" max="13313" width="1.07421875" style="30" customWidth="1"/>
    <col min="13314" max="13314" width="2.4609375" style="30" customWidth="1"/>
    <col min="13315" max="13315" width="33.69140625" style="30" customWidth="1"/>
    <col min="13316" max="13316" width="17.69140625" style="30" customWidth="1"/>
    <col min="13317" max="13317" width="11.23046875" style="30" customWidth="1"/>
    <col min="13318" max="13318" width="1.07421875" style="30" customWidth="1"/>
    <col min="13319" max="13319" width="10.69140625" style="30" bestFit="1" customWidth="1"/>
    <col min="13320" max="13320" width="1.07421875" style="30" customWidth="1"/>
    <col min="13321" max="13321" width="1.3046875" style="30" customWidth="1"/>
    <col min="13322" max="13322" width="35.53515625" style="30" customWidth="1"/>
    <col min="13323" max="13323" width="10.23046875" style="30" customWidth="1"/>
    <col min="13324" max="13324" width="1.69140625" style="30" customWidth="1"/>
    <col min="13325" max="13325" width="10.84375" style="30" customWidth="1"/>
    <col min="13326" max="13326" width="1.69140625" style="30" customWidth="1"/>
    <col min="13327" max="13327" width="8.765625" style="30" customWidth="1"/>
    <col min="13328" max="13328" width="1.69140625" style="30" customWidth="1"/>
    <col min="13329" max="13329" width="9.765625" style="30" customWidth="1"/>
    <col min="13330" max="13330" width="1.69140625" style="30" customWidth="1"/>
    <col min="13331" max="13331" width="1.07421875" style="30" customWidth="1"/>
    <col min="13332" max="13568" width="11.53515625" style="30"/>
    <col min="13569" max="13569" width="1.07421875" style="30" customWidth="1"/>
    <col min="13570" max="13570" width="2.4609375" style="30" customWidth="1"/>
    <col min="13571" max="13571" width="33.69140625" style="30" customWidth="1"/>
    <col min="13572" max="13572" width="17.69140625" style="30" customWidth="1"/>
    <col min="13573" max="13573" width="11.23046875" style="30" customWidth="1"/>
    <col min="13574" max="13574" width="1.07421875" style="30" customWidth="1"/>
    <col min="13575" max="13575" width="10.69140625" style="30" bestFit="1" customWidth="1"/>
    <col min="13576" max="13576" width="1.07421875" style="30" customWidth="1"/>
    <col min="13577" max="13577" width="1.3046875" style="30" customWidth="1"/>
    <col min="13578" max="13578" width="35.53515625" style="30" customWidth="1"/>
    <col min="13579" max="13579" width="10.23046875" style="30" customWidth="1"/>
    <col min="13580" max="13580" width="1.69140625" style="30" customWidth="1"/>
    <col min="13581" max="13581" width="10.84375" style="30" customWidth="1"/>
    <col min="13582" max="13582" width="1.69140625" style="30" customWidth="1"/>
    <col min="13583" max="13583" width="8.765625" style="30" customWidth="1"/>
    <col min="13584" max="13584" width="1.69140625" style="30" customWidth="1"/>
    <col min="13585" max="13585" width="9.765625" style="30" customWidth="1"/>
    <col min="13586" max="13586" width="1.69140625" style="30" customWidth="1"/>
    <col min="13587" max="13587" width="1.07421875" style="30" customWidth="1"/>
    <col min="13588" max="13824" width="11.53515625" style="30"/>
    <col min="13825" max="13825" width="1.07421875" style="30" customWidth="1"/>
    <col min="13826" max="13826" width="2.4609375" style="30" customWidth="1"/>
    <col min="13827" max="13827" width="33.69140625" style="30" customWidth="1"/>
    <col min="13828" max="13828" width="17.69140625" style="30" customWidth="1"/>
    <col min="13829" max="13829" width="11.23046875" style="30" customWidth="1"/>
    <col min="13830" max="13830" width="1.07421875" style="30" customWidth="1"/>
    <col min="13831" max="13831" width="10.69140625" style="30" bestFit="1" customWidth="1"/>
    <col min="13832" max="13832" width="1.07421875" style="30" customWidth="1"/>
    <col min="13833" max="13833" width="1.3046875" style="30" customWidth="1"/>
    <col min="13834" max="13834" width="35.53515625" style="30" customWidth="1"/>
    <col min="13835" max="13835" width="10.23046875" style="30" customWidth="1"/>
    <col min="13836" max="13836" width="1.69140625" style="30" customWidth="1"/>
    <col min="13837" max="13837" width="10.84375" style="30" customWidth="1"/>
    <col min="13838" max="13838" width="1.69140625" style="30" customWidth="1"/>
    <col min="13839" max="13839" width="8.765625" style="30" customWidth="1"/>
    <col min="13840" max="13840" width="1.69140625" style="30" customWidth="1"/>
    <col min="13841" max="13841" width="9.765625" style="30" customWidth="1"/>
    <col min="13842" max="13842" width="1.69140625" style="30" customWidth="1"/>
    <col min="13843" max="13843" width="1.07421875" style="30" customWidth="1"/>
    <col min="13844" max="14080" width="11.53515625" style="30"/>
    <col min="14081" max="14081" width="1.07421875" style="30" customWidth="1"/>
    <col min="14082" max="14082" width="2.4609375" style="30" customWidth="1"/>
    <col min="14083" max="14083" width="33.69140625" style="30" customWidth="1"/>
    <col min="14084" max="14084" width="17.69140625" style="30" customWidth="1"/>
    <col min="14085" max="14085" width="11.23046875" style="30" customWidth="1"/>
    <col min="14086" max="14086" width="1.07421875" style="30" customWidth="1"/>
    <col min="14087" max="14087" width="10.69140625" style="30" bestFit="1" customWidth="1"/>
    <col min="14088" max="14088" width="1.07421875" style="30" customWidth="1"/>
    <col min="14089" max="14089" width="1.3046875" style="30" customWidth="1"/>
    <col min="14090" max="14090" width="35.53515625" style="30" customWidth="1"/>
    <col min="14091" max="14091" width="10.23046875" style="30" customWidth="1"/>
    <col min="14092" max="14092" width="1.69140625" style="30" customWidth="1"/>
    <col min="14093" max="14093" width="10.84375" style="30" customWidth="1"/>
    <col min="14094" max="14094" width="1.69140625" style="30" customWidth="1"/>
    <col min="14095" max="14095" width="8.765625" style="30" customWidth="1"/>
    <col min="14096" max="14096" width="1.69140625" style="30" customWidth="1"/>
    <col min="14097" max="14097" width="9.765625" style="30" customWidth="1"/>
    <col min="14098" max="14098" width="1.69140625" style="30" customWidth="1"/>
    <col min="14099" max="14099" width="1.07421875" style="30" customWidth="1"/>
    <col min="14100" max="14336" width="11.53515625" style="30"/>
    <col min="14337" max="14337" width="1.07421875" style="30" customWidth="1"/>
    <col min="14338" max="14338" width="2.4609375" style="30" customWidth="1"/>
    <col min="14339" max="14339" width="33.69140625" style="30" customWidth="1"/>
    <col min="14340" max="14340" width="17.69140625" style="30" customWidth="1"/>
    <col min="14341" max="14341" width="11.23046875" style="30" customWidth="1"/>
    <col min="14342" max="14342" width="1.07421875" style="30" customWidth="1"/>
    <col min="14343" max="14343" width="10.69140625" style="30" bestFit="1" customWidth="1"/>
    <col min="14344" max="14344" width="1.07421875" style="30" customWidth="1"/>
    <col min="14345" max="14345" width="1.3046875" style="30" customWidth="1"/>
    <col min="14346" max="14346" width="35.53515625" style="30" customWidth="1"/>
    <col min="14347" max="14347" width="10.23046875" style="30" customWidth="1"/>
    <col min="14348" max="14348" width="1.69140625" style="30" customWidth="1"/>
    <col min="14349" max="14349" width="10.84375" style="30" customWidth="1"/>
    <col min="14350" max="14350" width="1.69140625" style="30" customWidth="1"/>
    <col min="14351" max="14351" width="8.765625" style="30" customWidth="1"/>
    <col min="14352" max="14352" width="1.69140625" style="30" customWidth="1"/>
    <col min="14353" max="14353" width="9.765625" style="30" customWidth="1"/>
    <col min="14354" max="14354" width="1.69140625" style="30" customWidth="1"/>
    <col min="14355" max="14355" width="1.07421875" style="30" customWidth="1"/>
    <col min="14356" max="14592" width="11.53515625" style="30"/>
    <col min="14593" max="14593" width="1.07421875" style="30" customWidth="1"/>
    <col min="14594" max="14594" width="2.4609375" style="30" customWidth="1"/>
    <col min="14595" max="14595" width="33.69140625" style="30" customWidth="1"/>
    <col min="14596" max="14596" width="17.69140625" style="30" customWidth="1"/>
    <col min="14597" max="14597" width="11.23046875" style="30" customWidth="1"/>
    <col min="14598" max="14598" width="1.07421875" style="30" customWidth="1"/>
    <col min="14599" max="14599" width="10.69140625" style="30" bestFit="1" customWidth="1"/>
    <col min="14600" max="14600" width="1.07421875" style="30" customWidth="1"/>
    <col min="14601" max="14601" width="1.3046875" style="30" customWidth="1"/>
    <col min="14602" max="14602" width="35.53515625" style="30" customWidth="1"/>
    <col min="14603" max="14603" width="10.23046875" style="30" customWidth="1"/>
    <col min="14604" max="14604" width="1.69140625" style="30" customWidth="1"/>
    <col min="14605" max="14605" width="10.84375" style="30" customWidth="1"/>
    <col min="14606" max="14606" width="1.69140625" style="30" customWidth="1"/>
    <col min="14607" max="14607" width="8.765625" style="30" customWidth="1"/>
    <col min="14608" max="14608" width="1.69140625" style="30" customWidth="1"/>
    <col min="14609" max="14609" width="9.765625" style="30" customWidth="1"/>
    <col min="14610" max="14610" width="1.69140625" style="30" customWidth="1"/>
    <col min="14611" max="14611" width="1.07421875" style="30" customWidth="1"/>
    <col min="14612" max="14848" width="11.53515625" style="30"/>
    <col min="14849" max="14849" width="1.07421875" style="30" customWidth="1"/>
    <col min="14850" max="14850" width="2.4609375" style="30" customWidth="1"/>
    <col min="14851" max="14851" width="33.69140625" style="30" customWidth="1"/>
    <col min="14852" max="14852" width="17.69140625" style="30" customWidth="1"/>
    <col min="14853" max="14853" width="11.23046875" style="30" customWidth="1"/>
    <col min="14854" max="14854" width="1.07421875" style="30" customWidth="1"/>
    <col min="14855" max="14855" width="10.69140625" style="30" bestFit="1" customWidth="1"/>
    <col min="14856" max="14856" width="1.07421875" style="30" customWidth="1"/>
    <col min="14857" max="14857" width="1.3046875" style="30" customWidth="1"/>
    <col min="14858" max="14858" width="35.53515625" style="30" customWidth="1"/>
    <col min="14859" max="14859" width="10.23046875" style="30" customWidth="1"/>
    <col min="14860" max="14860" width="1.69140625" style="30" customWidth="1"/>
    <col min="14861" max="14861" width="10.84375" style="30" customWidth="1"/>
    <col min="14862" max="14862" width="1.69140625" style="30" customWidth="1"/>
    <col min="14863" max="14863" width="8.765625" style="30" customWidth="1"/>
    <col min="14864" max="14864" width="1.69140625" style="30" customWidth="1"/>
    <col min="14865" max="14865" width="9.765625" style="30" customWidth="1"/>
    <col min="14866" max="14866" width="1.69140625" style="30" customWidth="1"/>
    <col min="14867" max="14867" width="1.07421875" style="30" customWidth="1"/>
    <col min="14868" max="15104" width="11.53515625" style="30"/>
    <col min="15105" max="15105" width="1.07421875" style="30" customWidth="1"/>
    <col min="15106" max="15106" width="2.4609375" style="30" customWidth="1"/>
    <col min="15107" max="15107" width="33.69140625" style="30" customWidth="1"/>
    <col min="15108" max="15108" width="17.69140625" style="30" customWidth="1"/>
    <col min="15109" max="15109" width="11.23046875" style="30" customWidth="1"/>
    <col min="15110" max="15110" width="1.07421875" style="30" customWidth="1"/>
    <col min="15111" max="15111" width="10.69140625" style="30" bestFit="1" customWidth="1"/>
    <col min="15112" max="15112" width="1.07421875" style="30" customWidth="1"/>
    <col min="15113" max="15113" width="1.3046875" style="30" customWidth="1"/>
    <col min="15114" max="15114" width="35.53515625" style="30" customWidth="1"/>
    <col min="15115" max="15115" width="10.23046875" style="30" customWidth="1"/>
    <col min="15116" max="15116" width="1.69140625" style="30" customWidth="1"/>
    <col min="15117" max="15117" width="10.84375" style="30" customWidth="1"/>
    <col min="15118" max="15118" width="1.69140625" style="30" customWidth="1"/>
    <col min="15119" max="15119" width="8.765625" style="30" customWidth="1"/>
    <col min="15120" max="15120" width="1.69140625" style="30" customWidth="1"/>
    <col min="15121" max="15121" width="9.765625" style="30" customWidth="1"/>
    <col min="15122" max="15122" width="1.69140625" style="30" customWidth="1"/>
    <col min="15123" max="15123" width="1.07421875" style="30" customWidth="1"/>
    <col min="15124" max="15360" width="11.53515625" style="30"/>
    <col min="15361" max="15361" width="1.07421875" style="30" customWidth="1"/>
    <col min="15362" max="15362" width="2.4609375" style="30" customWidth="1"/>
    <col min="15363" max="15363" width="33.69140625" style="30" customWidth="1"/>
    <col min="15364" max="15364" width="17.69140625" style="30" customWidth="1"/>
    <col min="15365" max="15365" width="11.23046875" style="30" customWidth="1"/>
    <col min="15366" max="15366" width="1.07421875" style="30" customWidth="1"/>
    <col min="15367" max="15367" width="10.69140625" style="30" bestFit="1" customWidth="1"/>
    <col min="15368" max="15368" width="1.07421875" style="30" customWidth="1"/>
    <col min="15369" max="15369" width="1.3046875" style="30" customWidth="1"/>
    <col min="15370" max="15370" width="35.53515625" style="30" customWidth="1"/>
    <col min="15371" max="15371" width="10.23046875" style="30" customWidth="1"/>
    <col min="15372" max="15372" width="1.69140625" style="30" customWidth="1"/>
    <col min="15373" max="15373" width="10.84375" style="30" customWidth="1"/>
    <col min="15374" max="15374" width="1.69140625" style="30" customWidth="1"/>
    <col min="15375" max="15375" width="8.765625" style="30" customWidth="1"/>
    <col min="15376" max="15376" width="1.69140625" style="30" customWidth="1"/>
    <col min="15377" max="15377" width="9.765625" style="30" customWidth="1"/>
    <col min="15378" max="15378" width="1.69140625" style="30" customWidth="1"/>
    <col min="15379" max="15379" width="1.07421875" style="30" customWidth="1"/>
    <col min="15380" max="15616" width="11.53515625" style="30"/>
    <col min="15617" max="15617" width="1.07421875" style="30" customWidth="1"/>
    <col min="15618" max="15618" width="2.4609375" style="30" customWidth="1"/>
    <col min="15619" max="15619" width="33.69140625" style="30" customWidth="1"/>
    <col min="15620" max="15620" width="17.69140625" style="30" customWidth="1"/>
    <col min="15621" max="15621" width="11.23046875" style="30" customWidth="1"/>
    <col min="15622" max="15622" width="1.07421875" style="30" customWidth="1"/>
    <col min="15623" max="15623" width="10.69140625" style="30" bestFit="1" customWidth="1"/>
    <col min="15624" max="15624" width="1.07421875" style="30" customWidth="1"/>
    <col min="15625" max="15625" width="1.3046875" style="30" customWidth="1"/>
    <col min="15626" max="15626" width="35.53515625" style="30" customWidth="1"/>
    <col min="15627" max="15627" width="10.23046875" style="30" customWidth="1"/>
    <col min="15628" max="15628" width="1.69140625" style="30" customWidth="1"/>
    <col min="15629" max="15629" width="10.84375" style="30" customWidth="1"/>
    <col min="15630" max="15630" width="1.69140625" style="30" customWidth="1"/>
    <col min="15631" max="15631" width="8.765625" style="30" customWidth="1"/>
    <col min="15632" max="15632" width="1.69140625" style="30" customWidth="1"/>
    <col min="15633" max="15633" width="9.765625" style="30" customWidth="1"/>
    <col min="15634" max="15634" width="1.69140625" style="30" customWidth="1"/>
    <col min="15635" max="15635" width="1.07421875" style="30" customWidth="1"/>
    <col min="15636" max="15872" width="11.53515625" style="30"/>
    <col min="15873" max="15873" width="1.07421875" style="30" customWidth="1"/>
    <col min="15874" max="15874" width="2.4609375" style="30" customWidth="1"/>
    <col min="15875" max="15875" width="33.69140625" style="30" customWidth="1"/>
    <col min="15876" max="15876" width="17.69140625" style="30" customWidth="1"/>
    <col min="15877" max="15877" width="11.23046875" style="30" customWidth="1"/>
    <col min="15878" max="15878" width="1.07421875" style="30" customWidth="1"/>
    <col min="15879" max="15879" width="10.69140625" style="30" bestFit="1" customWidth="1"/>
    <col min="15880" max="15880" width="1.07421875" style="30" customWidth="1"/>
    <col min="15881" max="15881" width="1.3046875" style="30" customWidth="1"/>
    <col min="15882" max="15882" width="35.53515625" style="30" customWidth="1"/>
    <col min="15883" max="15883" width="10.23046875" style="30" customWidth="1"/>
    <col min="15884" max="15884" width="1.69140625" style="30" customWidth="1"/>
    <col min="15885" max="15885" width="10.84375" style="30" customWidth="1"/>
    <col min="15886" max="15886" width="1.69140625" style="30" customWidth="1"/>
    <col min="15887" max="15887" width="8.765625" style="30" customWidth="1"/>
    <col min="15888" max="15888" width="1.69140625" style="30" customWidth="1"/>
    <col min="15889" max="15889" width="9.765625" style="30" customWidth="1"/>
    <col min="15890" max="15890" width="1.69140625" style="30" customWidth="1"/>
    <col min="15891" max="15891" width="1.07421875" style="30" customWidth="1"/>
    <col min="15892" max="16128" width="11.53515625" style="30"/>
    <col min="16129" max="16129" width="1.07421875" style="30" customWidth="1"/>
    <col min="16130" max="16130" width="2.4609375" style="30" customWidth="1"/>
    <col min="16131" max="16131" width="33.69140625" style="30" customWidth="1"/>
    <col min="16132" max="16132" width="17.69140625" style="30" customWidth="1"/>
    <col min="16133" max="16133" width="11.23046875" style="30" customWidth="1"/>
    <col min="16134" max="16134" width="1.07421875" style="30" customWidth="1"/>
    <col min="16135" max="16135" width="10.69140625" style="30" bestFit="1" customWidth="1"/>
    <col min="16136" max="16136" width="1.07421875" style="30" customWidth="1"/>
    <col min="16137" max="16137" width="1.3046875" style="30" customWidth="1"/>
    <col min="16138" max="16138" width="35.53515625" style="30" customWidth="1"/>
    <col min="16139" max="16139" width="10.23046875" style="30" customWidth="1"/>
    <col min="16140" max="16140" width="1.69140625" style="30" customWidth="1"/>
    <col min="16141" max="16141" width="10.84375" style="30" customWidth="1"/>
    <col min="16142" max="16142" width="1.69140625" style="30" customWidth="1"/>
    <col min="16143" max="16143" width="8.765625" style="30" customWidth="1"/>
    <col min="16144" max="16144" width="1.69140625" style="30" customWidth="1"/>
    <col min="16145" max="16145" width="9.765625" style="30" customWidth="1"/>
    <col min="16146" max="16146" width="1.69140625" style="30" customWidth="1"/>
    <col min="16147" max="16147" width="1.07421875" style="30" customWidth="1"/>
    <col min="16148" max="16384" width="11.53515625" style="30"/>
  </cols>
  <sheetData>
    <row r="1" spans="2:18" ht="7.5" customHeight="1" thickBot="1" x14ac:dyDescent="0.3"/>
    <row r="2" spans="2:18" ht="21" thickTop="1" thickBot="1" x14ac:dyDescent="0.45">
      <c r="B2" s="1" t="s">
        <v>111</v>
      </c>
      <c r="C2" s="42"/>
      <c r="D2" s="42"/>
      <c r="E2" s="414"/>
      <c r="F2" s="415"/>
      <c r="G2" s="416"/>
      <c r="H2" s="47"/>
      <c r="I2" s="48"/>
      <c r="J2" s="49" t="s">
        <v>112</v>
      </c>
      <c r="K2" s="50"/>
      <c r="L2" s="50"/>
      <c r="M2" s="50"/>
      <c r="N2" s="400">
        <f>E2</f>
        <v>0</v>
      </c>
      <c r="O2" s="401"/>
      <c r="P2" s="401"/>
      <c r="Q2" s="402"/>
      <c r="R2" s="51"/>
    </row>
    <row r="3" spans="2:18" ht="12.75" customHeight="1" thickTop="1" thickBot="1" x14ac:dyDescent="0.45">
      <c r="B3" s="2"/>
      <c r="H3" s="31"/>
      <c r="I3" s="52"/>
      <c r="J3" s="53"/>
      <c r="K3" s="54"/>
      <c r="L3" s="54"/>
      <c r="M3" s="54"/>
      <c r="N3" s="54"/>
      <c r="O3" s="54"/>
      <c r="P3" s="54"/>
      <c r="Q3" s="54"/>
      <c r="R3" s="55"/>
    </row>
    <row r="4" spans="2:18" ht="19" thickTop="1" thickBot="1" x14ac:dyDescent="0.45">
      <c r="B4" s="29"/>
      <c r="C4" s="56" t="s">
        <v>9</v>
      </c>
      <c r="D4" s="403"/>
      <c r="E4" s="404"/>
      <c r="F4" s="404"/>
      <c r="G4" s="405"/>
      <c r="H4" s="57"/>
      <c r="I4" s="58"/>
      <c r="J4" s="59" t="s">
        <v>11</v>
      </c>
      <c r="K4" s="54"/>
      <c r="L4" s="54"/>
      <c r="M4" s="54"/>
      <c r="N4" s="54"/>
      <c r="O4" s="54"/>
      <c r="P4" s="54"/>
      <c r="Q4" s="54"/>
      <c r="R4" s="55"/>
    </row>
    <row r="5" spans="2:18" ht="13" thickTop="1" x14ac:dyDescent="0.25">
      <c r="B5" s="34"/>
      <c r="C5" s="36"/>
      <c r="D5" s="36"/>
      <c r="E5" s="36"/>
      <c r="F5" s="36"/>
      <c r="G5" s="36"/>
      <c r="H5" s="37"/>
      <c r="I5" s="60"/>
      <c r="J5" s="61"/>
      <c r="K5" s="61"/>
      <c r="L5" s="61"/>
      <c r="M5" s="61"/>
      <c r="N5" s="61"/>
      <c r="O5" s="61"/>
      <c r="P5" s="61"/>
      <c r="Q5" s="61"/>
      <c r="R5" s="62"/>
    </row>
    <row r="6" spans="2:18" ht="20.25" customHeight="1" x14ac:dyDescent="0.4">
      <c r="B6" s="63" t="s">
        <v>12</v>
      </c>
      <c r="C6" s="40"/>
      <c r="D6" s="40"/>
      <c r="E6" s="40"/>
      <c r="F6" s="40"/>
      <c r="G6" s="40"/>
      <c r="H6" s="31"/>
      <c r="I6" s="64"/>
      <c r="J6" s="65" t="s">
        <v>12</v>
      </c>
      <c r="K6" s="54"/>
      <c r="L6" s="54"/>
      <c r="M6" s="54"/>
      <c r="N6" s="54"/>
      <c r="O6" s="54"/>
      <c r="P6" s="54"/>
      <c r="Q6" s="54"/>
      <c r="R6" s="55"/>
    </row>
    <row r="7" spans="2:18" ht="21" customHeight="1" thickBot="1" x14ac:dyDescent="0.35">
      <c r="B7" s="29"/>
      <c r="C7" s="43" t="s">
        <v>13</v>
      </c>
      <c r="D7" s="66" t="s">
        <v>14</v>
      </c>
      <c r="E7" s="66" t="s">
        <v>15</v>
      </c>
      <c r="F7" s="46"/>
      <c r="G7" s="46"/>
      <c r="H7" s="31"/>
      <c r="I7" s="64"/>
      <c r="J7" s="54"/>
      <c r="K7" s="54" t="s">
        <v>4</v>
      </c>
      <c r="L7" s="54"/>
      <c r="M7" s="54" t="s">
        <v>16</v>
      </c>
      <c r="N7" s="54"/>
      <c r="O7" s="54" t="s">
        <v>17</v>
      </c>
      <c r="P7" s="54"/>
      <c r="Q7" s="67" t="s">
        <v>56</v>
      </c>
      <c r="R7" s="55"/>
    </row>
    <row r="8" spans="2:18" ht="16.5" thickTop="1" thickBot="1" x14ac:dyDescent="0.4">
      <c r="B8" s="29"/>
      <c r="C8" s="68" t="s">
        <v>3</v>
      </c>
      <c r="D8" s="167"/>
      <c r="E8" s="170"/>
      <c r="F8" s="69"/>
      <c r="G8" s="46"/>
      <c r="H8" s="31"/>
      <c r="I8" s="70"/>
      <c r="J8" s="71" t="str">
        <f t="shared" ref="J8:J13" si="0">C8</f>
        <v>Pflegefachkräfte</v>
      </c>
      <c r="K8" s="72">
        <f t="shared" ref="K8:K12" si="1">IF(E8=0,0,E8/D8)</f>
        <v>0</v>
      </c>
      <c r="L8" s="73"/>
      <c r="M8" s="4" t="e">
        <f t="shared" ref="M8:M12" si="2">D8/$D$15</f>
        <v>#DIV/0!</v>
      </c>
      <c r="N8" s="73"/>
      <c r="O8" s="4" t="e">
        <f t="shared" ref="O8:O12" si="3">E8/$E$15</f>
        <v>#DIV/0!</v>
      </c>
      <c r="P8" s="74"/>
      <c r="Q8" s="73"/>
      <c r="R8" s="75"/>
    </row>
    <row r="9" spans="2:18" ht="16.5" thickTop="1" thickBot="1" x14ac:dyDescent="0.4">
      <c r="B9" s="29"/>
      <c r="C9" s="68" t="s">
        <v>2</v>
      </c>
      <c r="D9" s="167"/>
      <c r="E9" s="170"/>
      <c r="F9" s="69"/>
      <c r="G9" s="46"/>
      <c r="H9" s="31"/>
      <c r="I9" s="70"/>
      <c r="J9" s="76" t="str">
        <f t="shared" si="0"/>
        <v>Pflegekräfte</v>
      </c>
      <c r="K9" s="72">
        <f t="shared" si="1"/>
        <v>0</v>
      </c>
      <c r="L9" s="73"/>
      <c r="M9" s="4" t="e">
        <f t="shared" si="2"/>
        <v>#DIV/0!</v>
      </c>
      <c r="N9" s="73"/>
      <c r="O9" s="4" t="e">
        <f t="shared" si="3"/>
        <v>#DIV/0!</v>
      </c>
      <c r="P9" s="74"/>
      <c r="Q9" s="73"/>
      <c r="R9" s="75"/>
    </row>
    <row r="10" spans="2:18" ht="16.5" thickTop="1" thickBot="1" x14ac:dyDescent="0.4">
      <c r="B10" s="29"/>
      <c r="C10" s="68" t="s">
        <v>18</v>
      </c>
      <c r="D10" s="167"/>
      <c r="E10" s="170"/>
      <c r="F10" s="69"/>
      <c r="G10" s="46"/>
      <c r="H10" s="31"/>
      <c r="I10" s="70"/>
      <c r="J10" s="76" t="str">
        <f t="shared" si="0"/>
        <v>Pflegehilfen</v>
      </c>
      <c r="K10" s="72">
        <f t="shared" si="1"/>
        <v>0</v>
      </c>
      <c r="L10" s="73"/>
      <c r="M10" s="4" t="e">
        <f t="shared" si="2"/>
        <v>#DIV/0!</v>
      </c>
      <c r="N10" s="73"/>
      <c r="O10" s="4" t="e">
        <f t="shared" si="3"/>
        <v>#DIV/0!</v>
      </c>
      <c r="P10" s="74"/>
      <c r="Q10" s="73"/>
      <c r="R10" s="75"/>
    </row>
    <row r="11" spans="2:18" ht="16.5" thickTop="1" thickBot="1" x14ac:dyDescent="0.4">
      <c r="B11" s="29"/>
      <c r="C11" s="169"/>
      <c r="D11" s="168"/>
      <c r="E11" s="170"/>
      <c r="F11" s="69"/>
      <c r="G11" s="46"/>
      <c r="H11" s="31"/>
      <c r="I11" s="70"/>
      <c r="J11" s="76">
        <f t="shared" si="0"/>
        <v>0</v>
      </c>
      <c r="K11" s="72">
        <f t="shared" si="1"/>
        <v>0</v>
      </c>
      <c r="L11" s="73"/>
      <c r="M11" s="4" t="e">
        <f t="shared" si="2"/>
        <v>#DIV/0!</v>
      </c>
      <c r="N11" s="73"/>
      <c r="O11" s="4" t="e">
        <f t="shared" si="3"/>
        <v>#DIV/0!</v>
      </c>
      <c r="P11" s="74"/>
      <c r="Q11" s="73"/>
      <c r="R11" s="75"/>
    </row>
    <row r="12" spans="2:18" ht="16.5" thickTop="1" thickBot="1" x14ac:dyDescent="0.4">
      <c r="B12" s="29"/>
      <c r="C12" s="169"/>
      <c r="D12" s="168"/>
      <c r="E12" s="170"/>
      <c r="F12" s="69"/>
      <c r="G12" s="46"/>
      <c r="H12" s="31"/>
      <c r="I12" s="70"/>
      <c r="J12" s="76">
        <f t="shared" si="0"/>
        <v>0</v>
      </c>
      <c r="K12" s="72">
        <f t="shared" si="1"/>
        <v>0</v>
      </c>
      <c r="L12" s="73"/>
      <c r="M12" s="4" t="e">
        <f t="shared" si="2"/>
        <v>#DIV/0!</v>
      </c>
      <c r="N12" s="73"/>
      <c r="O12" s="4" t="e">
        <f t="shared" si="3"/>
        <v>#DIV/0!</v>
      </c>
      <c r="P12" s="74"/>
      <c r="Q12" s="73"/>
      <c r="R12" s="75"/>
    </row>
    <row r="13" spans="2:18" ht="16.5" thickTop="1" thickBot="1" x14ac:dyDescent="0.4">
      <c r="B13" s="29"/>
      <c r="C13" s="77" t="s">
        <v>57</v>
      </c>
      <c r="D13" s="78"/>
      <c r="E13" s="170"/>
      <c r="F13" s="69"/>
      <c r="G13" s="46"/>
      <c r="H13" s="31"/>
      <c r="I13" s="70"/>
      <c r="J13" s="76" t="str">
        <f t="shared" si="0"/>
        <v>Personalnebenkosten (BG, Arbeitsmed. etc.)</v>
      </c>
      <c r="K13" s="73" t="s">
        <v>4</v>
      </c>
      <c r="L13" s="73"/>
      <c r="M13" s="73"/>
      <c r="N13" s="73"/>
      <c r="O13" s="79" t="e">
        <f>E13/D15</f>
        <v>#DIV/0!</v>
      </c>
      <c r="P13" s="74"/>
      <c r="Q13" s="73"/>
      <c r="R13" s="75"/>
    </row>
    <row r="14" spans="2:18" ht="4.5" customHeight="1" thickTop="1" x14ac:dyDescent="0.3">
      <c r="B14" s="29"/>
      <c r="E14" s="43"/>
      <c r="F14" s="43"/>
      <c r="G14" s="46"/>
      <c r="H14" s="31"/>
      <c r="I14" s="70"/>
      <c r="J14" s="73"/>
      <c r="K14" s="73"/>
      <c r="L14" s="73"/>
      <c r="M14" s="73"/>
      <c r="N14" s="73"/>
      <c r="O14" s="73"/>
      <c r="P14" s="73"/>
      <c r="Q14" s="73"/>
      <c r="R14" s="75"/>
    </row>
    <row r="15" spans="2:18" ht="15.5" x14ac:dyDescent="0.35">
      <c r="B15" s="29"/>
      <c r="C15" s="80" t="s">
        <v>19</v>
      </c>
      <c r="D15" s="5">
        <f>SUM(D8:D14)</f>
        <v>0</v>
      </c>
      <c r="E15" s="6">
        <f>SUM(E8:E14)</f>
        <v>0</v>
      </c>
      <c r="F15" s="81"/>
      <c r="G15" s="46"/>
      <c r="H15" s="31"/>
      <c r="I15" s="70"/>
      <c r="J15" s="82" t="s">
        <v>58</v>
      </c>
      <c r="K15" s="6" t="e">
        <f>E15/D15</f>
        <v>#DIV/0!</v>
      </c>
      <c r="L15" s="73"/>
      <c r="M15" s="73"/>
      <c r="N15" s="73"/>
      <c r="O15" s="73"/>
      <c r="P15" s="82" t="s">
        <v>59</v>
      </c>
      <c r="Q15" s="7" t="e">
        <f>E15/E48</f>
        <v>#DIV/0!</v>
      </c>
      <c r="R15" s="75"/>
    </row>
    <row r="16" spans="2:18" ht="18.75" customHeight="1" x14ac:dyDescent="0.25">
      <c r="B16" s="29"/>
      <c r="G16" s="46"/>
      <c r="H16" s="31"/>
      <c r="I16" s="70"/>
      <c r="J16" s="73"/>
      <c r="K16" s="73"/>
      <c r="L16" s="73"/>
      <c r="M16" s="73"/>
      <c r="N16" s="73"/>
      <c r="O16" s="73"/>
      <c r="P16" s="73"/>
      <c r="Q16" s="73"/>
      <c r="R16" s="75"/>
    </row>
    <row r="17" spans="2:18" ht="18.5" thickBot="1" x14ac:dyDescent="0.45">
      <c r="B17" s="63" t="s">
        <v>20</v>
      </c>
      <c r="G17" s="46"/>
      <c r="H17" s="31"/>
      <c r="I17" s="70"/>
      <c r="J17" s="83" t="s">
        <v>20</v>
      </c>
      <c r="K17" s="73" t="s">
        <v>4</v>
      </c>
      <c r="L17" s="73"/>
      <c r="M17" s="73"/>
      <c r="N17" s="73"/>
      <c r="O17" s="73"/>
      <c r="P17" s="73"/>
      <c r="Q17" s="73"/>
      <c r="R17" s="75"/>
    </row>
    <row r="18" spans="2:18" ht="39.5" thickTop="1" thickBot="1" x14ac:dyDescent="0.4">
      <c r="B18" s="29"/>
      <c r="C18" s="84" t="s">
        <v>53</v>
      </c>
      <c r="D18" s="171"/>
      <c r="E18" s="172"/>
      <c r="F18" s="69"/>
      <c r="H18" s="31"/>
      <c r="I18" s="70"/>
      <c r="J18" s="85" t="str">
        <f>C18</f>
        <v>Personalkosten für Leitung und Steuerung
(PDL + Stellv. + ggfls. Qualitätssicherung (soweit nicht in der Pflege))</v>
      </c>
      <c r="K18" s="86">
        <f>IF(E18=0,0,E18/D18)</f>
        <v>0</v>
      </c>
      <c r="L18" s="73"/>
      <c r="M18" s="406" t="s">
        <v>60</v>
      </c>
      <c r="N18" s="406"/>
      <c r="O18" s="406"/>
      <c r="P18" s="73"/>
      <c r="Q18" s="7" t="e">
        <f>D18/D15</f>
        <v>#DIV/0!</v>
      </c>
      <c r="R18" s="75"/>
    </row>
    <row r="19" spans="2:18" ht="13.5" thickTop="1" thickBot="1" x14ac:dyDescent="0.3">
      <c r="B19" s="29"/>
      <c r="C19" s="36" t="s">
        <v>54</v>
      </c>
      <c r="D19" s="171"/>
      <c r="E19" s="172"/>
      <c r="F19" s="69"/>
      <c r="H19" s="31"/>
      <c r="I19" s="70"/>
      <c r="J19" s="87" t="str">
        <f>C19</f>
        <v>Personalkosten Verwaltung + Geschäftsführung</v>
      </c>
      <c r="K19" s="86">
        <f>IF(E19=0,0,E19/D19)</f>
        <v>0</v>
      </c>
      <c r="L19" s="73"/>
      <c r="M19" s="73"/>
      <c r="N19" s="73"/>
      <c r="O19" s="73"/>
      <c r="P19" s="73"/>
      <c r="Q19" s="73"/>
      <c r="R19" s="75"/>
    </row>
    <row r="20" spans="2:18" ht="13.5" thickTop="1" thickBot="1" x14ac:dyDescent="0.3">
      <c r="B20" s="29"/>
      <c r="C20" s="36" t="s">
        <v>21</v>
      </c>
      <c r="D20" s="36"/>
      <c r="E20" s="172"/>
      <c r="F20" s="69"/>
      <c r="H20" s="31"/>
      <c r="I20" s="70"/>
      <c r="J20" s="73" t="s">
        <v>61</v>
      </c>
      <c r="K20" s="73"/>
      <c r="L20" s="73"/>
      <c r="M20" s="73"/>
      <c r="N20" s="73"/>
      <c r="O20" s="88">
        <f>E20+E19+E18</f>
        <v>0</v>
      </c>
      <c r="P20" s="73"/>
      <c r="Q20" s="73"/>
      <c r="R20" s="75"/>
    </row>
    <row r="21" spans="2:18" ht="14" thickTop="1" thickBot="1" x14ac:dyDescent="0.35">
      <c r="B21" s="29"/>
      <c r="C21" s="89" t="s">
        <v>62</v>
      </c>
      <c r="D21" s="90"/>
      <c r="E21" s="173"/>
      <c r="F21" s="69"/>
      <c r="H21" s="31"/>
      <c r="I21" s="70"/>
      <c r="J21" s="91" t="s">
        <v>63</v>
      </c>
      <c r="K21" s="92"/>
      <c r="L21" s="92"/>
      <c r="M21" s="92"/>
      <c r="N21" s="92"/>
      <c r="O21" s="92"/>
      <c r="P21" s="92"/>
      <c r="Q21" s="93"/>
      <c r="R21" s="75"/>
    </row>
    <row r="22" spans="2:18" ht="4.5" customHeight="1" thickTop="1" x14ac:dyDescent="0.25">
      <c r="B22" s="29"/>
      <c r="H22" s="31"/>
      <c r="I22" s="70"/>
      <c r="J22" s="94"/>
      <c r="K22" s="95"/>
      <c r="L22" s="95"/>
      <c r="M22" s="95"/>
      <c r="N22" s="95"/>
      <c r="O22" s="95"/>
      <c r="P22" s="95"/>
      <c r="Q22" s="96"/>
      <c r="R22" s="75"/>
    </row>
    <row r="23" spans="2:18" ht="15.5" x14ac:dyDescent="0.35">
      <c r="B23" s="29"/>
      <c r="C23" s="80" t="s">
        <v>22</v>
      </c>
      <c r="E23" s="8">
        <f>SUM(E18:E22)</f>
        <v>0</v>
      </c>
      <c r="F23" s="81"/>
      <c r="H23" s="31"/>
      <c r="I23" s="70"/>
      <c r="J23" s="94" t="s">
        <v>64</v>
      </c>
      <c r="K23" s="97"/>
      <c r="L23" s="95"/>
      <c r="M23" s="95"/>
      <c r="N23" s="95"/>
      <c r="O23" s="95"/>
      <c r="P23" s="95"/>
      <c r="Q23" s="96"/>
      <c r="R23" s="75"/>
    </row>
    <row r="24" spans="2:18" ht="5.25" customHeight="1" x14ac:dyDescent="0.25">
      <c r="B24" s="29"/>
      <c r="H24" s="31"/>
      <c r="I24" s="70"/>
      <c r="J24" s="94"/>
      <c r="K24" s="95"/>
      <c r="L24" s="95"/>
      <c r="M24" s="95"/>
      <c r="N24" s="95"/>
      <c r="O24" s="95"/>
      <c r="P24" s="95"/>
      <c r="Q24" s="96"/>
      <c r="R24" s="75"/>
    </row>
    <row r="25" spans="2:18" ht="18" x14ac:dyDescent="0.4">
      <c r="B25" s="63" t="s">
        <v>23</v>
      </c>
      <c r="H25" s="31"/>
      <c r="I25" s="70"/>
      <c r="J25" s="94" t="s">
        <v>65</v>
      </c>
      <c r="K25" s="95"/>
      <c r="L25" s="95"/>
      <c r="M25" s="95"/>
      <c r="N25" s="95"/>
      <c r="O25" s="95"/>
      <c r="P25" s="95"/>
      <c r="Q25" s="96"/>
      <c r="R25" s="75"/>
    </row>
    <row r="26" spans="2:18" ht="16" thickBot="1" x14ac:dyDescent="0.4">
      <c r="B26" s="3"/>
      <c r="C26" s="98" t="s">
        <v>66</v>
      </c>
      <c r="H26" s="31"/>
      <c r="I26" s="70"/>
      <c r="J26" s="99"/>
      <c r="K26" s="100" t="s">
        <v>67</v>
      </c>
      <c r="L26" s="100"/>
      <c r="M26" s="100"/>
      <c r="N26" s="100"/>
      <c r="O26" s="101" t="e">
        <f>E21/O20</f>
        <v>#DIV/0!</v>
      </c>
      <c r="P26" s="102"/>
      <c r="Q26" s="103"/>
      <c r="R26" s="75"/>
    </row>
    <row r="27" spans="2:18" ht="16.5" thickTop="1" thickBot="1" x14ac:dyDescent="0.4">
      <c r="B27" s="29"/>
      <c r="C27" s="36" t="s">
        <v>25</v>
      </c>
      <c r="D27" s="36"/>
      <c r="E27" s="174"/>
      <c r="F27" s="69"/>
      <c r="H27" s="31"/>
      <c r="I27" s="70"/>
      <c r="J27" s="83"/>
      <c r="K27" s="73"/>
      <c r="L27" s="73"/>
      <c r="M27" s="73"/>
      <c r="N27" s="73"/>
      <c r="O27" s="73"/>
      <c r="P27" s="82" t="s">
        <v>68</v>
      </c>
      <c r="Q27" s="104" t="e">
        <f>E23/D15</f>
        <v>#DIV/0!</v>
      </c>
      <c r="R27" s="75"/>
    </row>
    <row r="28" spans="2:18" ht="16.5" thickTop="1" thickBot="1" x14ac:dyDescent="0.4">
      <c r="B28" s="29"/>
      <c r="C28" s="36" t="s">
        <v>6</v>
      </c>
      <c r="D28" s="36"/>
      <c r="E28" s="174"/>
      <c r="F28" s="69"/>
      <c r="H28" s="31"/>
      <c r="I28" s="70"/>
      <c r="J28" s="82"/>
      <c r="K28" s="105"/>
      <c r="L28" s="73"/>
      <c r="M28" s="73"/>
      <c r="N28" s="73"/>
      <c r="O28" s="82"/>
      <c r="P28" s="82"/>
      <c r="Q28" s="82"/>
      <c r="R28" s="75"/>
    </row>
    <row r="29" spans="2:18" ht="15" thickTop="1" thickBot="1" x14ac:dyDescent="0.35">
      <c r="B29" s="29"/>
      <c r="C29" s="106" t="s">
        <v>1</v>
      </c>
      <c r="D29" s="106"/>
      <c r="E29" s="174"/>
      <c r="F29" s="69"/>
      <c r="H29" s="31"/>
      <c r="I29" s="70"/>
      <c r="J29" s="83" t="s">
        <v>23</v>
      </c>
      <c r="K29" s="73"/>
      <c r="L29" s="73"/>
      <c r="M29" s="73"/>
      <c r="N29" s="73"/>
      <c r="O29" s="73"/>
      <c r="P29" s="73"/>
      <c r="Q29" s="73"/>
      <c r="R29" s="75"/>
    </row>
    <row r="30" spans="2:18" ht="16.5" thickTop="1" thickBot="1" x14ac:dyDescent="0.4">
      <c r="B30" s="29"/>
      <c r="C30" s="106" t="s">
        <v>69</v>
      </c>
      <c r="D30" s="106"/>
      <c r="E30" s="174"/>
      <c r="F30" s="69"/>
      <c r="H30" s="31"/>
      <c r="I30" s="70"/>
      <c r="J30" s="83"/>
      <c r="K30" s="73"/>
      <c r="L30" s="73"/>
      <c r="M30" s="73"/>
      <c r="N30" s="73"/>
      <c r="O30" s="73"/>
      <c r="P30" s="82" t="s">
        <v>70</v>
      </c>
      <c r="Q30" s="107" t="e">
        <f>E40/D15</f>
        <v>#DIV/0!</v>
      </c>
      <c r="R30" s="75"/>
    </row>
    <row r="31" spans="2:18" ht="13.5" thickTop="1" thickBot="1" x14ac:dyDescent="0.3">
      <c r="B31" s="29"/>
      <c r="C31" s="106" t="s">
        <v>27</v>
      </c>
      <c r="D31" s="106"/>
      <c r="E31" s="174"/>
      <c r="F31" s="69"/>
      <c r="H31" s="31"/>
      <c r="I31" s="70"/>
      <c r="J31" s="73"/>
      <c r="K31" s="73"/>
      <c r="L31" s="73"/>
      <c r="M31" s="73"/>
      <c r="N31" s="73"/>
      <c r="O31" s="73"/>
      <c r="P31" s="73"/>
      <c r="Q31" s="73"/>
      <c r="R31" s="75"/>
    </row>
    <row r="32" spans="2:18" ht="5.25" customHeight="1" thickTop="1" x14ac:dyDescent="0.35">
      <c r="B32" s="29"/>
      <c r="C32" s="80"/>
      <c r="E32" s="81"/>
      <c r="F32" s="81"/>
      <c r="H32" s="31"/>
      <c r="I32" s="108"/>
      <c r="J32" s="109"/>
      <c r="K32" s="109"/>
      <c r="L32" s="109"/>
      <c r="M32" s="109"/>
      <c r="N32" s="109"/>
      <c r="O32" s="109"/>
      <c r="P32" s="109"/>
      <c r="Q32" s="109"/>
      <c r="R32" s="110"/>
    </row>
    <row r="33" spans="2:18" ht="16" thickBot="1" x14ac:dyDescent="0.4">
      <c r="B33" s="3"/>
      <c r="C33" s="98" t="s">
        <v>71</v>
      </c>
      <c r="H33" s="31"/>
      <c r="I33" s="108"/>
      <c r="J33" s="109"/>
      <c r="K33" s="109"/>
      <c r="L33" s="109"/>
      <c r="M33" s="109"/>
      <c r="N33" s="109"/>
      <c r="O33" s="109"/>
      <c r="P33" s="109"/>
      <c r="Q33" s="109"/>
      <c r="R33" s="110"/>
    </row>
    <row r="34" spans="2:18" ht="13.5" thickTop="1" thickBot="1" x14ac:dyDescent="0.3">
      <c r="B34" s="29"/>
      <c r="C34" s="106" t="s">
        <v>8</v>
      </c>
      <c r="D34" s="106"/>
      <c r="E34" s="175"/>
      <c r="F34" s="69"/>
      <c r="H34" s="31"/>
      <c r="I34" s="108"/>
      <c r="J34" s="109"/>
      <c r="K34" s="109"/>
      <c r="L34" s="109"/>
      <c r="M34" s="109"/>
      <c r="N34" s="109"/>
      <c r="O34" s="109"/>
      <c r="P34" s="109"/>
      <c r="Q34" s="109"/>
      <c r="R34" s="110"/>
    </row>
    <row r="35" spans="2:18" ht="14" thickTop="1" thickBot="1" x14ac:dyDescent="0.35">
      <c r="B35" s="29"/>
      <c r="C35" s="106" t="s">
        <v>29</v>
      </c>
      <c r="D35" s="106"/>
      <c r="E35" s="175"/>
      <c r="F35" s="69"/>
      <c r="H35" s="31"/>
      <c r="I35" s="108"/>
      <c r="J35" s="91" t="s">
        <v>72</v>
      </c>
      <c r="K35" s="92"/>
      <c r="L35" s="92"/>
      <c r="M35" s="92"/>
      <c r="N35" s="92"/>
      <c r="O35" s="92"/>
      <c r="P35" s="92"/>
      <c r="Q35" s="93"/>
      <c r="R35" s="110"/>
    </row>
    <row r="36" spans="2:18" ht="13.5" thickTop="1" thickBot="1" x14ac:dyDescent="0.3">
      <c r="B36" s="29"/>
      <c r="C36" s="106" t="s">
        <v>7</v>
      </c>
      <c r="D36" s="106"/>
      <c r="E36" s="175"/>
      <c r="F36" s="69"/>
      <c r="H36" s="31"/>
      <c r="I36" s="108"/>
      <c r="J36" s="94" t="s">
        <v>208</v>
      </c>
      <c r="K36" s="95"/>
      <c r="L36" s="95"/>
      <c r="M36" s="95"/>
      <c r="N36" s="95"/>
      <c r="O36" s="95"/>
      <c r="P36" s="95"/>
      <c r="Q36" s="96"/>
      <c r="R36" s="110"/>
    </row>
    <row r="37" spans="2:18" ht="9" customHeight="1" thickTop="1" thickBot="1" x14ac:dyDescent="0.3">
      <c r="B37" s="29"/>
      <c r="H37" s="31"/>
      <c r="I37" s="108"/>
      <c r="J37" s="94"/>
      <c r="K37" s="95"/>
      <c r="L37" s="95"/>
      <c r="M37" s="95"/>
      <c r="N37" s="95"/>
      <c r="O37" s="95"/>
      <c r="P37" s="95"/>
      <c r="Q37" s="96"/>
      <c r="R37" s="110"/>
    </row>
    <row r="38" spans="2:18" ht="14" thickTop="1" thickBot="1" x14ac:dyDescent="0.35">
      <c r="B38" s="29"/>
      <c r="C38" s="89" t="s">
        <v>73</v>
      </c>
      <c r="D38" s="106"/>
      <c r="E38" s="173"/>
      <c r="F38" s="69"/>
      <c r="H38" s="31"/>
      <c r="I38" s="108"/>
      <c r="J38" s="102"/>
      <c r="K38" s="100"/>
      <c r="L38" s="100"/>
      <c r="M38" s="111" t="s">
        <v>74</v>
      </c>
      <c r="N38" s="100"/>
      <c r="O38" s="101" t="e">
        <f>E38/(SUM(E27:E36))</f>
        <v>#DIV/0!</v>
      </c>
      <c r="P38" s="102"/>
      <c r="Q38" s="103"/>
      <c r="R38" s="110"/>
    </row>
    <row r="39" spans="2:18" ht="5.25" customHeight="1" thickTop="1" x14ac:dyDescent="0.25">
      <c r="B39" s="29"/>
      <c r="H39" s="31"/>
      <c r="I39" s="108"/>
      <c r="J39" s="109"/>
      <c r="K39" s="109"/>
      <c r="L39" s="109"/>
      <c r="M39" s="109"/>
      <c r="N39" s="109"/>
      <c r="O39" s="109"/>
      <c r="P39" s="109"/>
      <c r="Q39" s="109"/>
      <c r="R39" s="110"/>
    </row>
    <row r="40" spans="2:18" ht="15.5" x14ac:dyDescent="0.35">
      <c r="B40" s="29"/>
      <c r="C40" s="80" t="s">
        <v>24</v>
      </c>
      <c r="E40" s="112">
        <f>SUM(E27:E39)</f>
        <v>0</v>
      </c>
      <c r="F40" s="81"/>
      <c r="H40" s="31"/>
      <c r="I40" s="108"/>
      <c r="J40" s="109"/>
      <c r="K40" s="109"/>
      <c r="L40" s="109"/>
      <c r="M40" s="109"/>
      <c r="N40" s="109"/>
      <c r="O40" s="109"/>
      <c r="P40" s="109"/>
      <c r="Q40" s="109"/>
      <c r="R40" s="110"/>
    </row>
    <row r="41" spans="2:18" ht="8.25" customHeight="1" x14ac:dyDescent="0.35">
      <c r="B41" s="29"/>
      <c r="C41" s="80"/>
      <c r="E41" s="81"/>
      <c r="F41" s="81"/>
      <c r="H41" s="31"/>
      <c r="I41" s="108"/>
      <c r="J41" s="109"/>
      <c r="K41" s="109"/>
      <c r="L41" s="109"/>
      <c r="M41" s="109"/>
      <c r="N41" s="109"/>
      <c r="O41" s="109"/>
      <c r="P41" s="109"/>
      <c r="Q41" s="109"/>
      <c r="R41" s="110"/>
    </row>
    <row r="42" spans="2:18" ht="15.5" x14ac:dyDescent="0.35">
      <c r="B42" s="29"/>
      <c r="C42" s="98" t="s">
        <v>28</v>
      </c>
      <c r="E42" s="10">
        <f>E15+E23+E40</f>
        <v>0</v>
      </c>
      <c r="H42" s="31"/>
      <c r="I42" s="108"/>
      <c r="J42" s="109"/>
      <c r="K42" s="109"/>
      <c r="L42" s="109"/>
      <c r="M42" s="109"/>
      <c r="N42" s="109"/>
      <c r="O42" s="109"/>
      <c r="P42" s="109"/>
      <c r="Q42" s="109"/>
      <c r="R42" s="110"/>
    </row>
    <row r="43" spans="2:18" x14ac:dyDescent="0.25">
      <c r="B43" s="29"/>
      <c r="D43" s="113" t="s">
        <v>55</v>
      </c>
      <c r="H43" s="31"/>
      <c r="I43" s="108"/>
      <c r="J43" s="109"/>
      <c r="K43" s="109"/>
      <c r="L43" s="109"/>
      <c r="M43" s="109"/>
      <c r="N43" s="109"/>
      <c r="O43" s="109"/>
      <c r="P43" s="109"/>
      <c r="Q43" s="109"/>
      <c r="R43" s="110"/>
    </row>
    <row r="44" spans="2:18" ht="18" x14ac:dyDescent="0.4">
      <c r="B44" s="63" t="s">
        <v>26</v>
      </c>
      <c r="C44" s="114" t="s">
        <v>75</v>
      </c>
      <c r="D44" s="113"/>
      <c r="H44" s="31"/>
      <c r="I44" s="108"/>
      <c r="J44" s="91" t="s">
        <v>113</v>
      </c>
      <c r="K44" s="92"/>
      <c r="L44" s="92"/>
      <c r="M44" s="92"/>
      <c r="N44" s="92"/>
      <c r="O44" s="92"/>
      <c r="P44" s="92"/>
      <c r="Q44" s="93"/>
      <c r="R44" s="110"/>
    </row>
    <row r="45" spans="2:18" ht="4.5" customHeight="1" thickBot="1" x14ac:dyDescent="0.4">
      <c r="B45" s="29"/>
      <c r="F45" s="115"/>
      <c r="H45" s="31"/>
      <c r="I45" s="108"/>
      <c r="J45" s="94"/>
      <c r="K45" s="95"/>
      <c r="L45" s="95"/>
      <c r="M45" s="95"/>
      <c r="N45" s="95"/>
      <c r="O45" s="95"/>
      <c r="P45" s="95"/>
      <c r="Q45" s="96"/>
      <c r="R45" s="110"/>
    </row>
    <row r="46" spans="2:18" ht="16.5" thickTop="1" thickBot="1" x14ac:dyDescent="0.4">
      <c r="B46" s="29"/>
      <c r="C46" s="116" t="s">
        <v>76</v>
      </c>
      <c r="D46" s="177"/>
      <c r="E46" s="117">
        <f>D46*E42</f>
        <v>0</v>
      </c>
      <c r="F46" s="115"/>
      <c r="H46" s="31"/>
      <c r="I46" s="108"/>
      <c r="J46" s="94" t="s">
        <v>77</v>
      </c>
      <c r="K46" s="95"/>
      <c r="L46" s="95"/>
      <c r="M46" s="118" t="s">
        <v>78</v>
      </c>
      <c r="N46" s="95"/>
      <c r="O46" s="101">
        <f>D46</f>
        <v>0</v>
      </c>
      <c r="P46" s="94"/>
      <c r="Q46" s="96"/>
      <c r="R46" s="110"/>
    </row>
    <row r="47" spans="2:18" ht="13" thickTop="1" x14ac:dyDescent="0.25">
      <c r="B47" s="29"/>
      <c r="H47" s="31"/>
      <c r="I47" s="108"/>
      <c r="J47" s="102" t="s">
        <v>79</v>
      </c>
      <c r="K47" s="100"/>
      <c r="L47" s="100"/>
      <c r="M47" s="100"/>
      <c r="N47" s="100"/>
      <c r="O47" s="100"/>
      <c r="P47" s="100"/>
      <c r="Q47" s="103"/>
      <c r="R47" s="110"/>
    </row>
    <row r="48" spans="2:18" ht="18" x14ac:dyDescent="0.4">
      <c r="B48" s="63" t="s">
        <v>0</v>
      </c>
      <c r="C48" s="114" t="s">
        <v>80</v>
      </c>
      <c r="D48" s="119"/>
      <c r="E48" s="10">
        <f>E40+E23+E15+E46</f>
        <v>0</v>
      </c>
      <c r="F48" s="81"/>
      <c r="H48" s="31"/>
      <c r="I48" s="108"/>
      <c r="J48" s="109"/>
      <c r="K48" s="109"/>
      <c r="L48" s="109"/>
      <c r="M48" s="109"/>
      <c r="N48" s="109"/>
      <c r="O48" s="109"/>
      <c r="P48" s="109"/>
      <c r="Q48" s="109"/>
      <c r="R48" s="110"/>
    </row>
    <row r="49" spans="2:18" ht="5.25" customHeight="1" x14ac:dyDescent="0.25">
      <c r="B49" s="29"/>
      <c r="H49" s="31"/>
      <c r="I49" s="108"/>
      <c r="J49" s="109"/>
      <c r="K49" s="109"/>
      <c r="L49" s="109"/>
      <c r="M49" s="109"/>
      <c r="N49" s="109"/>
      <c r="O49" s="109"/>
      <c r="P49" s="109"/>
      <c r="Q49" s="109"/>
      <c r="R49" s="110"/>
    </row>
    <row r="50" spans="2:18" ht="15.5" x14ac:dyDescent="0.35">
      <c r="B50" s="29"/>
      <c r="C50" s="9" t="s">
        <v>30</v>
      </c>
      <c r="D50" s="9"/>
      <c r="E50" s="10" t="e">
        <f>E48/D15</f>
        <v>#DIV/0!</v>
      </c>
      <c r="F50" s="81"/>
      <c r="H50" s="31"/>
      <c r="I50" s="108"/>
      <c r="J50" s="109"/>
      <c r="K50" s="109"/>
      <c r="L50" s="109"/>
      <c r="M50" s="109"/>
      <c r="N50" s="109"/>
      <c r="O50" s="109"/>
      <c r="P50" s="109"/>
      <c r="Q50" s="109"/>
      <c r="R50" s="110"/>
    </row>
    <row r="51" spans="2:18" x14ac:dyDescent="0.25">
      <c r="B51" s="34"/>
      <c r="C51" s="120" t="s">
        <v>81</v>
      </c>
      <c r="D51" s="36"/>
      <c r="E51" s="36"/>
      <c r="F51" s="36"/>
      <c r="G51" s="36"/>
      <c r="H51" s="37"/>
      <c r="I51" s="108"/>
      <c r="J51" s="109"/>
      <c r="K51" s="109"/>
      <c r="L51" s="109"/>
      <c r="M51" s="109"/>
      <c r="N51" s="109"/>
      <c r="O51" s="109"/>
      <c r="P51" s="109"/>
      <c r="Q51" s="109"/>
      <c r="R51" s="110"/>
    </row>
    <row r="52" spans="2:18" ht="20.25" customHeight="1" x14ac:dyDescent="0.4">
      <c r="B52" s="121" t="s">
        <v>117</v>
      </c>
      <c r="C52" s="40"/>
      <c r="D52" s="40"/>
      <c r="E52" s="40"/>
      <c r="F52" s="40"/>
      <c r="G52" s="40"/>
      <c r="H52" s="31"/>
      <c r="I52" s="108"/>
      <c r="J52" s="109"/>
      <c r="K52" s="109"/>
      <c r="L52" s="109"/>
      <c r="M52" s="109"/>
      <c r="N52" s="109"/>
      <c r="O52" s="109"/>
      <c r="P52" s="109"/>
      <c r="Q52" s="109"/>
      <c r="R52" s="110"/>
    </row>
    <row r="53" spans="2:18" ht="3.75" customHeight="1" thickBot="1" x14ac:dyDescent="0.3">
      <c r="B53" s="29"/>
      <c r="H53" s="31"/>
      <c r="I53" s="108"/>
      <c r="J53" s="109"/>
      <c r="K53" s="109"/>
      <c r="L53" s="109"/>
      <c r="M53" s="109"/>
      <c r="N53" s="109"/>
      <c r="O53" s="109"/>
      <c r="P53" s="109"/>
      <c r="Q53" s="109"/>
      <c r="R53" s="110"/>
    </row>
    <row r="54" spans="2:18" ht="14" thickTop="1" thickBot="1" x14ac:dyDescent="0.35">
      <c r="B54" s="29"/>
      <c r="C54" s="11" t="s">
        <v>31</v>
      </c>
      <c r="D54" s="36"/>
      <c r="E54" s="178">
        <v>365</v>
      </c>
      <c r="F54" s="12"/>
      <c r="H54" s="31"/>
      <c r="I54" s="108"/>
      <c r="J54" s="109"/>
      <c r="K54" s="109"/>
      <c r="L54" s="109"/>
      <c r="M54" s="109"/>
      <c r="N54" s="109"/>
      <c r="O54" s="109"/>
      <c r="P54" s="109"/>
      <c r="Q54" s="109"/>
      <c r="R54" s="110"/>
    </row>
    <row r="55" spans="2:18" ht="16.5" thickTop="1" thickBot="1" x14ac:dyDescent="0.4">
      <c r="B55" s="29"/>
      <c r="C55" s="13" t="s">
        <v>32</v>
      </c>
      <c r="D55" s="106"/>
      <c r="E55" s="179"/>
      <c r="F55" s="12"/>
      <c r="H55" s="31"/>
      <c r="I55" s="108"/>
      <c r="J55" s="109" t="s">
        <v>82</v>
      </c>
      <c r="K55" s="109"/>
      <c r="L55" s="109"/>
      <c r="M55" s="109"/>
      <c r="N55" s="109"/>
      <c r="O55" s="109"/>
      <c r="P55" s="109"/>
      <c r="Q55" s="122" t="e">
        <f>((E61*E56))/E58</f>
        <v>#DIV/0!</v>
      </c>
      <c r="R55" s="110"/>
    </row>
    <row r="56" spans="2:18" ht="14" thickTop="1" thickBot="1" x14ac:dyDescent="0.35">
      <c r="B56" s="29"/>
      <c r="C56" s="13" t="s">
        <v>33</v>
      </c>
      <c r="D56" s="106"/>
      <c r="E56" s="180"/>
      <c r="F56" s="12"/>
      <c r="H56" s="31"/>
      <c r="I56" s="108"/>
      <c r="J56" s="109"/>
      <c r="K56" s="109"/>
      <c r="L56" s="109"/>
      <c r="M56" s="109"/>
      <c r="N56" s="109"/>
      <c r="O56" s="109"/>
      <c r="P56" s="109"/>
      <c r="Q56" s="109"/>
      <c r="R56" s="110"/>
    </row>
    <row r="57" spans="2:18" ht="14" thickTop="1" thickBot="1" x14ac:dyDescent="0.35">
      <c r="B57" s="29"/>
      <c r="C57" s="13" t="s">
        <v>34</v>
      </c>
      <c r="D57" s="106"/>
      <c r="E57" s="180"/>
      <c r="F57" s="12"/>
      <c r="H57" s="31"/>
      <c r="I57" s="108"/>
      <c r="J57" s="109"/>
      <c r="K57" s="109"/>
      <c r="L57" s="109"/>
      <c r="M57" s="109"/>
      <c r="N57" s="109"/>
      <c r="O57" s="109"/>
      <c r="P57" s="109"/>
      <c r="Q57" s="109"/>
      <c r="R57" s="110"/>
    </row>
    <row r="58" spans="2:18" ht="13.5" thickBot="1" x14ac:dyDescent="0.35">
      <c r="B58" s="29"/>
      <c r="C58" s="14" t="s">
        <v>35</v>
      </c>
      <c r="D58" s="106"/>
      <c r="E58" s="15">
        <f>(E54-E55)*E56</f>
        <v>0</v>
      </c>
      <c r="F58" s="16"/>
      <c r="H58" s="31"/>
      <c r="I58" s="108"/>
      <c r="J58" s="91" t="s">
        <v>114</v>
      </c>
      <c r="K58" s="92"/>
      <c r="L58" s="92"/>
      <c r="M58" s="92"/>
      <c r="N58" s="92"/>
      <c r="O58" s="92"/>
      <c r="P58" s="92"/>
      <c r="Q58" s="93"/>
      <c r="R58" s="110"/>
    </row>
    <row r="59" spans="2:18" ht="6.75" customHeight="1" thickBot="1" x14ac:dyDescent="0.3">
      <c r="B59" s="29"/>
      <c r="H59" s="31"/>
      <c r="I59" s="108"/>
      <c r="J59" s="94"/>
      <c r="K59" s="95"/>
      <c r="L59" s="95"/>
      <c r="M59" s="95"/>
      <c r="N59" s="95"/>
      <c r="O59" s="95"/>
      <c r="P59" s="95"/>
      <c r="Q59" s="96"/>
      <c r="R59" s="110"/>
    </row>
    <row r="60" spans="2:18" ht="14" thickTop="1" thickBot="1" x14ac:dyDescent="0.35">
      <c r="B60" s="29"/>
      <c r="C60" s="11" t="s">
        <v>36</v>
      </c>
      <c r="D60" s="123"/>
      <c r="E60" s="181">
        <v>0</v>
      </c>
      <c r="F60" s="17"/>
      <c r="H60" s="31"/>
      <c r="I60" s="108"/>
      <c r="J60" s="94" t="s">
        <v>83</v>
      </c>
      <c r="K60" s="95"/>
      <c r="L60" s="95"/>
      <c r="M60" s="95"/>
      <c r="N60" s="95"/>
      <c r="O60" s="95"/>
      <c r="P60" s="95"/>
      <c r="Q60" s="96"/>
      <c r="R60" s="110"/>
    </row>
    <row r="61" spans="2:18" ht="14" thickTop="1" thickBot="1" x14ac:dyDescent="0.35">
      <c r="B61" s="29"/>
      <c r="C61" s="13" t="s">
        <v>37</v>
      </c>
      <c r="D61" s="124"/>
      <c r="E61" s="181">
        <v>0</v>
      </c>
      <c r="F61" s="17"/>
      <c r="H61" s="31"/>
      <c r="I61" s="108"/>
      <c r="J61" s="94" t="s">
        <v>84</v>
      </c>
      <c r="K61" s="95"/>
      <c r="L61" s="95"/>
      <c r="M61" s="95"/>
      <c r="N61" s="95"/>
      <c r="O61" s="95"/>
      <c r="P61" s="95"/>
      <c r="Q61" s="96"/>
      <c r="R61" s="110"/>
    </row>
    <row r="62" spans="2:18" ht="14" thickTop="1" thickBot="1" x14ac:dyDescent="0.35">
      <c r="B62" s="29"/>
      <c r="C62" s="36"/>
      <c r="D62" s="125" t="s">
        <v>39</v>
      </c>
      <c r="E62" s="15">
        <f>E58-((E60+E61)*E56)</f>
        <v>0</v>
      </c>
      <c r="G62" s="45" t="s">
        <v>38</v>
      </c>
      <c r="H62" s="31"/>
      <c r="I62" s="108"/>
      <c r="J62" s="94" t="s">
        <v>85</v>
      </c>
      <c r="K62" s="95"/>
      <c r="L62" s="95"/>
      <c r="M62" s="126" t="s">
        <v>86</v>
      </c>
      <c r="N62" s="126"/>
      <c r="O62" s="127" t="s">
        <v>87</v>
      </c>
      <c r="P62" s="95"/>
      <c r="Q62" s="96"/>
      <c r="R62" s="110"/>
    </row>
    <row r="63" spans="2:18" ht="16.5" thickTop="1" thickBot="1" x14ac:dyDescent="0.4">
      <c r="B63" s="29"/>
      <c r="C63" s="128" t="s">
        <v>88</v>
      </c>
      <c r="D63" s="177"/>
      <c r="E63" s="15">
        <f>E62-(E62*D63)</f>
        <v>0</v>
      </c>
      <c r="F63" s="129"/>
      <c r="G63" s="130" t="e">
        <f>((E63)/E56/E57)</f>
        <v>#DIV/0!</v>
      </c>
      <c r="H63" s="31"/>
      <c r="I63" s="108"/>
      <c r="J63" s="102"/>
      <c r="K63" s="131" t="s">
        <v>89</v>
      </c>
      <c r="L63" s="100"/>
      <c r="M63" s="132">
        <f>E62-E63</f>
        <v>0</v>
      </c>
      <c r="N63" s="100"/>
      <c r="O63" s="132">
        <f>M63/12</f>
        <v>0</v>
      </c>
      <c r="P63" s="100"/>
      <c r="Q63" s="103"/>
      <c r="R63" s="110"/>
    </row>
    <row r="64" spans="2:18" ht="7.5" customHeight="1" thickTop="1" thickBot="1" x14ac:dyDescent="0.3">
      <c r="B64" s="29"/>
      <c r="H64" s="31"/>
      <c r="I64" s="108"/>
      <c r="J64" s="109"/>
      <c r="K64" s="109"/>
      <c r="L64" s="109"/>
      <c r="M64" s="109"/>
      <c r="N64" s="109"/>
      <c r="O64" s="109"/>
      <c r="P64" s="109"/>
      <c r="Q64" s="109"/>
      <c r="R64" s="110"/>
    </row>
    <row r="65" spans="2:18" ht="14" thickTop="1" thickBot="1" x14ac:dyDescent="0.35">
      <c r="B65" s="29"/>
      <c r="C65" s="18" t="s">
        <v>40</v>
      </c>
      <c r="E65" s="182">
        <v>0</v>
      </c>
      <c r="G65" s="30" t="s">
        <v>41</v>
      </c>
      <c r="H65" s="31"/>
      <c r="I65" s="108"/>
      <c r="J65" s="109"/>
      <c r="K65" s="109"/>
      <c r="L65" s="109"/>
      <c r="M65" s="109"/>
      <c r="N65" s="109"/>
      <c r="O65" s="109"/>
      <c r="P65" s="109"/>
      <c r="Q65" s="109"/>
      <c r="R65" s="110"/>
    </row>
    <row r="66" spans="2:18" ht="6.75" customHeight="1" thickTop="1" thickBot="1" x14ac:dyDescent="0.3">
      <c r="B66" s="29"/>
      <c r="H66" s="31"/>
      <c r="I66" s="108"/>
      <c r="J66" s="109"/>
      <c r="K66" s="109"/>
      <c r="L66" s="109"/>
      <c r="M66" s="109"/>
      <c r="N66" s="109"/>
      <c r="O66" s="109"/>
      <c r="P66" s="109"/>
      <c r="Q66" s="109"/>
      <c r="R66" s="110"/>
    </row>
    <row r="67" spans="2:18" ht="14" thickTop="1" thickBot="1" x14ac:dyDescent="0.35">
      <c r="B67" s="29"/>
      <c r="C67" s="13" t="s">
        <v>90</v>
      </c>
      <c r="D67" s="124"/>
      <c r="E67" s="182">
        <v>0</v>
      </c>
      <c r="F67" s="17"/>
      <c r="G67" s="19">
        <f>(E67*E56)*E65</f>
        <v>0</v>
      </c>
      <c r="H67" s="31"/>
      <c r="I67" s="108"/>
      <c r="J67" s="109"/>
      <c r="K67" s="109"/>
      <c r="L67" s="109"/>
      <c r="M67" s="109"/>
      <c r="N67" s="109"/>
      <c r="O67" s="109"/>
      <c r="P67" s="109"/>
      <c r="Q67" s="109"/>
      <c r="R67" s="110"/>
    </row>
    <row r="68" spans="2:18" ht="6.75" customHeight="1" thickTop="1" thickBot="1" x14ac:dyDescent="0.3">
      <c r="B68" s="29"/>
      <c r="H68" s="31"/>
      <c r="I68" s="108"/>
      <c r="J68" s="109"/>
      <c r="K68" s="109"/>
      <c r="L68" s="109"/>
      <c r="M68" s="109"/>
      <c r="N68" s="109"/>
      <c r="O68" s="109"/>
      <c r="P68" s="109"/>
      <c r="Q68" s="109"/>
      <c r="R68" s="110"/>
    </row>
    <row r="69" spans="2:18" ht="26.25" customHeight="1" thickTop="1" thickBot="1" x14ac:dyDescent="0.35">
      <c r="B69" s="29"/>
      <c r="C69" s="407" t="s">
        <v>118</v>
      </c>
      <c r="D69" s="408"/>
      <c r="E69" s="176">
        <v>0</v>
      </c>
      <c r="F69" s="20"/>
      <c r="G69" s="19" t="e">
        <f>IF(E65=0,E69*G63,((E69*G63)*E65))</f>
        <v>#DIV/0!</v>
      </c>
      <c r="H69" s="31"/>
      <c r="I69" s="108"/>
      <c r="J69" s="109"/>
      <c r="K69" s="109"/>
      <c r="L69" s="109"/>
      <c r="M69" s="109"/>
      <c r="N69" s="109"/>
      <c r="O69" s="109"/>
      <c r="P69" s="109"/>
      <c r="Q69" s="109"/>
      <c r="R69" s="110"/>
    </row>
    <row r="70" spans="2:18" ht="14" thickTop="1" thickBot="1" x14ac:dyDescent="0.35">
      <c r="B70" s="29"/>
      <c r="G70" s="43"/>
      <c r="H70" s="31"/>
      <c r="I70" s="108"/>
      <c r="J70" s="109"/>
      <c r="K70" s="109"/>
      <c r="L70" s="109"/>
      <c r="M70" s="109"/>
      <c r="N70" s="109"/>
      <c r="O70" s="109"/>
      <c r="P70" s="109"/>
      <c r="Q70" s="109"/>
      <c r="R70" s="110"/>
    </row>
    <row r="71" spans="2:18" ht="16" thickBot="1" x14ac:dyDescent="0.4">
      <c r="B71" s="29"/>
      <c r="C71" s="98" t="s">
        <v>91</v>
      </c>
      <c r="G71" s="21" t="e">
        <f>E63-(G69+G67)</f>
        <v>#DIV/0!</v>
      </c>
      <c r="H71" s="31"/>
      <c r="I71" s="108"/>
      <c r="J71" s="109"/>
      <c r="K71" s="109"/>
      <c r="L71" s="109"/>
      <c r="M71" s="109"/>
      <c r="N71" s="109"/>
      <c r="O71" s="109"/>
      <c r="P71" s="109"/>
      <c r="Q71" s="109"/>
      <c r="R71" s="110"/>
    </row>
    <row r="72" spans="2:18" ht="6.75" customHeight="1" x14ac:dyDescent="0.25">
      <c r="B72" s="34"/>
      <c r="C72" s="36"/>
      <c r="D72" s="36"/>
      <c r="E72" s="36"/>
      <c r="F72" s="36"/>
      <c r="G72" s="36"/>
      <c r="H72" s="37"/>
      <c r="I72" s="108"/>
      <c r="J72" s="109"/>
      <c r="K72" s="109"/>
      <c r="L72" s="109"/>
      <c r="M72" s="109"/>
      <c r="N72" s="109"/>
      <c r="O72" s="109"/>
      <c r="P72" s="109"/>
      <c r="Q72" s="109"/>
      <c r="R72" s="110"/>
    </row>
    <row r="73" spans="2:18" ht="6" customHeight="1" x14ac:dyDescent="0.25">
      <c r="B73" s="38"/>
      <c r="C73" s="40"/>
      <c r="D73" s="40"/>
      <c r="E73" s="40"/>
      <c r="F73" s="40"/>
      <c r="G73" s="40"/>
      <c r="H73" s="31"/>
      <c r="I73" s="108"/>
      <c r="J73" s="109"/>
      <c r="K73" s="109"/>
      <c r="L73" s="109"/>
      <c r="M73" s="109"/>
      <c r="N73" s="109"/>
      <c r="O73" s="109"/>
      <c r="P73" s="109"/>
      <c r="Q73" s="109"/>
      <c r="R73" s="110"/>
    </row>
    <row r="74" spans="2:18" ht="18" x14ac:dyDescent="0.4">
      <c r="B74" s="63" t="s">
        <v>42</v>
      </c>
      <c r="E74" s="22" t="e">
        <f>E50/G71</f>
        <v>#DIV/0!</v>
      </c>
      <c r="H74" s="23"/>
      <c r="I74" s="108"/>
      <c r="J74" s="109"/>
      <c r="K74" s="109"/>
      <c r="L74" s="109"/>
      <c r="M74" s="109"/>
      <c r="N74" s="109"/>
      <c r="O74" s="109"/>
      <c r="P74" s="109"/>
      <c r="Q74" s="109"/>
      <c r="R74" s="110"/>
    </row>
    <row r="75" spans="2:18" ht="6" customHeight="1" x14ac:dyDescent="0.25">
      <c r="B75" s="29"/>
      <c r="H75" s="31"/>
      <c r="I75" s="108"/>
      <c r="J75" s="109"/>
      <c r="K75" s="109"/>
      <c r="L75" s="109"/>
      <c r="M75" s="109"/>
      <c r="N75" s="109"/>
      <c r="O75" s="109"/>
      <c r="P75" s="109"/>
      <c r="Q75" s="109"/>
      <c r="R75" s="110"/>
    </row>
    <row r="76" spans="2:18" ht="16.5" customHeight="1" thickBot="1" x14ac:dyDescent="0.3">
      <c r="B76" s="409" t="s">
        <v>207</v>
      </c>
      <c r="C76" s="410"/>
      <c r="D76" s="410"/>
      <c r="E76" s="410"/>
      <c r="F76" s="410"/>
      <c r="G76" s="410"/>
      <c r="H76" s="24"/>
      <c r="I76" s="411" t="s">
        <v>207</v>
      </c>
      <c r="J76" s="412"/>
      <c r="K76" s="412"/>
      <c r="L76" s="412"/>
      <c r="M76" s="412"/>
      <c r="N76" s="412"/>
      <c r="O76" s="412"/>
      <c r="P76" s="412"/>
      <c r="Q76" s="412"/>
      <c r="R76" s="413"/>
    </row>
    <row r="77" spans="2:18" ht="7.5" customHeight="1" x14ac:dyDescent="0.25"/>
    <row r="83" spans="10:10" x14ac:dyDescent="0.25">
      <c r="J83" s="44"/>
    </row>
  </sheetData>
  <sheetProtection algorithmName="SHA-512" hashValue="TDJBzAg0t+UCvjIOKbYH3HOFqP543RWIu3mP+mMWKA8dnveRoH+IkO2R+z7X8izMWkf0QF9NHzsAbUl9NL3yvg==" saltValue="BNvQ/RT6wFh5LRM2HfXHbw==" spinCount="100000" sheet="1" formatCells="0" formatColumns="0" formatRows="0"/>
  <mergeCells count="7">
    <mergeCell ref="N2:Q2"/>
    <mergeCell ref="D4:G4"/>
    <mergeCell ref="M18:O18"/>
    <mergeCell ref="C69:D69"/>
    <mergeCell ref="B76:G76"/>
    <mergeCell ref="I76:R76"/>
    <mergeCell ref="E2:G2"/>
  </mergeCells>
  <pageMargins left="0.47244094488188981" right="0.47244094488188981" top="0.51181102362204722" bottom="0.55118110236220474" header="0.43307086614173229" footer="0.31496062992125984"/>
  <pageSetup paperSize="9" scale="76" fitToWidth="2" fitToHeight="2" orientation="portrait" r:id="rId1"/>
  <headerFooter alignWithMargins="0"/>
  <colBreaks count="1" manualBreakCount="1">
    <brk id="8" min="1" max="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100D9-FB20-4E78-AA9B-3E6E1D47C33D}">
  <sheetPr>
    <tabColor theme="0"/>
    <pageSetUpPr fitToPage="1"/>
  </sheetPr>
  <dimension ref="A1:H30"/>
  <sheetViews>
    <sheetView showGridLines="0" showRowColHeaders="0" workbookViewId="0">
      <selection activeCell="D12" sqref="D12"/>
    </sheetView>
  </sheetViews>
  <sheetFormatPr baseColWidth="10" defaultRowHeight="12.5" x14ac:dyDescent="0.25"/>
  <cols>
    <col min="1" max="1" width="1" style="30" customWidth="1"/>
    <col min="2" max="2" width="43.84375" style="30" customWidth="1"/>
    <col min="3" max="3" width="11.53515625" style="30"/>
    <col min="4" max="4" width="11.07421875" style="30" customWidth="1"/>
    <col min="5" max="5" width="1.53515625" style="30" customWidth="1"/>
    <col min="6" max="6" width="1.23046875" style="30" customWidth="1"/>
    <col min="7" max="255" width="11.53515625" style="30"/>
    <col min="256" max="256" width="1" style="30" customWidth="1"/>
    <col min="257" max="257" width="43.84375" style="30" customWidth="1"/>
    <col min="258" max="258" width="11.53515625" style="30"/>
    <col min="259" max="259" width="11.07421875" style="30" customWidth="1"/>
    <col min="260" max="260" width="1.53515625" style="30" customWidth="1"/>
    <col min="261" max="261" width="8.84375" style="30" customWidth="1"/>
    <col min="262" max="262" width="1.23046875" style="30" customWidth="1"/>
    <col min="263" max="511" width="11.53515625" style="30"/>
    <col min="512" max="512" width="1" style="30" customWidth="1"/>
    <col min="513" max="513" width="43.84375" style="30" customWidth="1"/>
    <col min="514" max="514" width="11.53515625" style="30"/>
    <col min="515" max="515" width="11.07421875" style="30" customWidth="1"/>
    <col min="516" max="516" width="1.53515625" style="30" customWidth="1"/>
    <col min="517" max="517" width="8.84375" style="30" customWidth="1"/>
    <col min="518" max="518" width="1.23046875" style="30" customWidth="1"/>
    <col min="519" max="767" width="11.53515625" style="30"/>
    <col min="768" max="768" width="1" style="30" customWidth="1"/>
    <col min="769" max="769" width="43.84375" style="30" customWidth="1"/>
    <col min="770" max="770" width="11.53515625" style="30"/>
    <col min="771" max="771" width="11.07421875" style="30" customWidth="1"/>
    <col min="772" max="772" width="1.53515625" style="30" customWidth="1"/>
    <col min="773" max="773" width="8.84375" style="30" customWidth="1"/>
    <col min="774" max="774" width="1.23046875" style="30" customWidth="1"/>
    <col min="775" max="1023" width="11.53515625" style="30"/>
    <col min="1024" max="1024" width="1" style="30" customWidth="1"/>
    <col min="1025" max="1025" width="43.84375" style="30" customWidth="1"/>
    <col min="1026" max="1026" width="11.53515625" style="30"/>
    <col min="1027" max="1027" width="11.07421875" style="30" customWidth="1"/>
    <col min="1028" max="1028" width="1.53515625" style="30" customWidth="1"/>
    <col min="1029" max="1029" width="8.84375" style="30" customWidth="1"/>
    <col min="1030" max="1030" width="1.23046875" style="30" customWidth="1"/>
    <col min="1031" max="1279" width="11.53515625" style="30"/>
    <col min="1280" max="1280" width="1" style="30" customWidth="1"/>
    <col min="1281" max="1281" width="43.84375" style="30" customWidth="1"/>
    <col min="1282" max="1282" width="11.53515625" style="30"/>
    <col min="1283" max="1283" width="11.07421875" style="30" customWidth="1"/>
    <col min="1284" max="1284" width="1.53515625" style="30" customWidth="1"/>
    <col min="1285" max="1285" width="8.84375" style="30" customWidth="1"/>
    <col min="1286" max="1286" width="1.23046875" style="30" customWidth="1"/>
    <col min="1287" max="1535" width="11.53515625" style="30"/>
    <col min="1536" max="1536" width="1" style="30" customWidth="1"/>
    <col min="1537" max="1537" width="43.84375" style="30" customWidth="1"/>
    <col min="1538" max="1538" width="11.53515625" style="30"/>
    <col min="1539" max="1539" width="11.07421875" style="30" customWidth="1"/>
    <col min="1540" max="1540" width="1.53515625" style="30" customWidth="1"/>
    <col min="1541" max="1541" width="8.84375" style="30" customWidth="1"/>
    <col min="1542" max="1542" width="1.23046875" style="30" customWidth="1"/>
    <col min="1543" max="1791" width="11.53515625" style="30"/>
    <col min="1792" max="1792" width="1" style="30" customWidth="1"/>
    <col min="1793" max="1793" width="43.84375" style="30" customWidth="1"/>
    <col min="1794" max="1794" width="11.53515625" style="30"/>
    <col min="1795" max="1795" width="11.07421875" style="30" customWidth="1"/>
    <col min="1796" max="1796" width="1.53515625" style="30" customWidth="1"/>
    <col min="1797" max="1797" width="8.84375" style="30" customWidth="1"/>
    <col min="1798" max="1798" width="1.23046875" style="30" customWidth="1"/>
    <col min="1799" max="2047" width="11.53515625" style="30"/>
    <col min="2048" max="2048" width="1" style="30" customWidth="1"/>
    <col min="2049" max="2049" width="43.84375" style="30" customWidth="1"/>
    <col min="2050" max="2050" width="11.53515625" style="30"/>
    <col min="2051" max="2051" width="11.07421875" style="30" customWidth="1"/>
    <col min="2052" max="2052" width="1.53515625" style="30" customWidth="1"/>
    <col min="2053" max="2053" width="8.84375" style="30" customWidth="1"/>
    <col min="2054" max="2054" width="1.23046875" style="30" customWidth="1"/>
    <col min="2055" max="2303" width="11.53515625" style="30"/>
    <col min="2304" max="2304" width="1" style="30" customWidth="1"/>
    <col min="2305" max="2305" width="43.84375" style="30" customWidth="1"/>
    <col min="2306" max="2306" width="11.53515625" style="30"/>
    <col min="2307" max="2307" width="11.07421875" style="30" customWidth="1"/>
    <col min="2308" max="2308" width="1.53515625" style="30" customWidth="1"/>
    <col min="2309" max="2309" width="8.84375" style="30" customWidth="1"/>
    <col min="2310" max="2310" width="1.23046875" style="30" customWidth="1"/>
    <col min="2311" max="2559" width="11.53515625" style="30"/>
    <col min="2560" max="2560" width="1" style="30" customWidth="1"/>
    <col min="2561" max="2561" width="43.84375" style="30" customWidth="1"/>
    <col min="2562" max="2562" width="11.53515625" style="30"/>
    <col min="2563" max="2563" width="11.07421875" style="30" customWidth="1"/>
    <col min="2564" max="2564" width="1.53515625" style="30" customWidth="1"/>
    <col min="2565" max="2565" width="8.84375" style="30" customWidth="1"/>
    <col min="2566" max="2566" width="1.23046875" style="30" customWidth="1"/>
    <col min="2567" max="2815" width="11.53515625" style="30"/>
    <col min="2816" max="2816" width="1" style="30" customWidth="1"/>
    <col min="2817" max="2817" width="43.84375" style="30" customWidth="1"/>
    <col min="2818" max="2818" width="11.53515625" style="30"/>
    <col min="2819" max="2819" width="11.07421875" style="30" customWidth="1"/>
    <col min="2820" max="2820" width="1.53515625" style="30" customWidth="1"/>
    <col min="2821" max="2821" width="8.84375" style="30" customWidth="1"/>
    <col min="2822" max="2822" width="1.23046875" style="30" customWidth="1"/>
    <col min="2823" max="3071" width="11.53515625" style="30"/>
    <col min="3072" max="3072" width="1" style="30" customWidth="1"/>
    <col min="3073" max="3073" width="43.84375" style="30" customWidth="1"/>
    <col min="3074" max="3074" width="11.53515625" style="30"/>
    <col min="3075" max="3075" width="11.07421875" style="30" customWidth="1"/>
    <col min="3076" max="3076" width="1.53515625" style="30" customWidth="1"/>
    <col min="3077" max="3077" width="8.84375" style="30" customWidth="1"/>
    <col min="3078" max="3078" width="1.23046875" style="30" customWidth="1"/>
    <col min="3079" max="3327" width="11.53515625" style="30"/>
    <col min="3328" max="3328" width="1" style="30" customWidth="1"/>
    <col min="3329" max="3329" width="43.84375" style="30" customWidth="1"/>
    <col min="3330" max="3330" width="11.53515625" style="30"/>
    <col min="3331" max="3331" width="11.07421875" style="30" customWidth="1"/>
    <col min="3332" max="3332" width="1.53515625" style="30" customWidth="1"/>
    <col min="3333" max="3333" width="8.84375" style="30" customWidth="1"/>
    <col min="3334" max="3334" width="1.23046875" style="30" customWidth="1"/>
    <col min="3335" max="3583" width="11.53515625" style="30"/>
    <col min="3584" max="3584" width="1" style="30" customWidth="1"/>
    <col min="3585" max="3585" width="43.84375" style="30" customWidth="1"/>
    <col min="3586" max="3586" width="11.53515625" style="30"/>
    <col min="3587" max="3587" width="11.07421875" style="30" customWidth="1"/>
    <col min="3588" max="3588" width="1.53515625" style="30" customWidth="1"/>
    <col min="3589" max="3589" width="8.84375" style="30" customWidth="1"/>
    <col min="3590" max="3590" width="1.23046875" style="30" customWidth="1"/>
    <col min="3591" max="3839" width="11.53515625" style="30"/>
    <col min="3840" max="3840" width="1" style="30" customWidth="1"/>
    <col min="3841" max="3841" width="43.84375" style="30" customWidth="1"/>
    <col min="3842" max="3842" width="11.53515625" style="30"/>
    <col min="3843" max="3843" width="11.07421875" style="30" customWidth="1"/>
    <col min="3844" max="3844" width="1.53515625" style="30" customWidth="1"/>
    <col min="3845" max="3845" width="8.84375" style="30" customWidth="1"/>
    <col min="3846" max="3846" width="1.23046875" style="30" customWidth="1"/>
    <col min="3847" max="4095" width="11.53515625" style="30"/>
    <col min="4096" max="4096" width="1" style="30" customWidth="1"/>
    <col min="4097" max="4097" width="43.84375" style="30" customWidth="1"/>
    <col min="4098" max="4098" width="11.53515625" style="30"/>
    <col min="4099" max="4099" width="11.07421875" style="30" customWidth="1"/>
    <col min="4100" max="4100" width="1.53515625" style="30" customWidth="1"/>
    <col min="4101" max="4101" width="8.84375" style="30" customWidth="1"/>
    <col min="4102" max="4102" width="1.23046875" style="30" customWidth="1"/>
    <col min="4103" max="4351" width="11.53515625" style="30"/>
    <col min="4352" max="4352" width="1" style="30" customWidth="1"/>
    <col min="4353" max="4353" width="43.84375" style="30" customWidth="1"/>
    <col min="4354" max="4354" width="11.53515625" style="30"/>
    <col min="4355" max="4355" width="11.07421875" style="30" customWidth="1"/>
    <col min="4356" max="4356" width="1.53515625" style="30" customWidth="1"/>
    <col min="4357" max="4357" width="8.84375" style="30" customWidth="1"/>
    <col min="4358" max="4358" width="1.23046875" style="30" customWidth="1"/>
    <col min="4359" max="4607" width="11.53515625" style="30"/>
    <col min="4608" max="4608" width="1" style="30" customWidth="1"/>
    <col min="4609" max="4609" width="43.84375" style="30" customWidth="1"/>
    <col min="4610" max="4610" width="11.53515625" style="30"/>
    <col min="4611" max="4611" width="11.07421875" style="30" customWidth="1"/>
    <col min="4612" max="4612" width="1.53515625" style="30" customWidth="1"/>
    <col min="4613" max="4613" width="8.84375" style="30" customWidth="1"/>
    <col min="4614" max="4614" width="1.23046875" style="30" customWidth="1"/>
    <col min="4615" max="4863" width="11.53515625" style="30"/>
    <col min="4864" max="4864" width="1" style="30" customWidth="1"/>
    <col min="4865" max="4865" width="43.84375" style="30" customWidth="1"/>
    <col min="4866" max="4866" width="11.53515625" style="30"/>
    <col min="4867" max="4867" width="11.07421875" style="30" customWidth="1"/>
    <col min="4868" max="4868" width="1.53515625" style="30" customWidth="1"/>
    <col min="4869" max="4869" width="8.84375" style="30" customWidth="1"/>
    <col min="4870" max="4870" width="1.23046875" style="30" customWidth="1"/>
    <col min="4871" max="5119" width="11.53515625" style="30"/>
    <col min="5120" max="5120" width="1" style="30" customWidth="1"/>
    <col min="5121" max="5121" width="43.84375" style="30" customWidth="1"/>
    <col min="5122" max="5122" width="11.53515625" style="30"/>
    <col min="5123" max="5123" width="11.07421875" style="30" customWidth="1"/>
    <col min="5124" max="5124" width="1.53515625" style="30" customWidth="1"/>
    <col min="5125" max="5125" width="8.84375" style="30" customWidth="1"/>
    <col min="5126" max="5126" width="1.23046875" style="30" customWidth="1"/>
    <col min="5127" max="5375" width="11.53515625" style="30"/>
    <col min="5376" max="5376" width="1" style="30" customWidth="1"/>
    <col min="5377" max="5377" width="43.84375" style="30" customWidth="1"/>
    <col min="5378" max="5378" width="11.53515625" style="30"/>
    <col min="5379" max="5379" width="11.07421875" style="30" customWidth="1"/>
    <col min="5380" max="5380" width="1.53515625" style="30" customWidth="1"/>
    <col min="5381" max="5381" width="8.84375" style="30" customWidth="1"/>
    <col min="5382" max="5382" width="1.23046875" style="30" customWidth="1"/>
    <col min="5383" max="5631" width="11.53515625" style="30"/>
    <col min="5632" max="5632" width="1" style="30" customWidth="1"/>
    <col min="5633" max="5633" width="43.84375" style="30" customWidth="1"/>
    <col min="5634" max="5634" width="11.53515625" style="30"/>
    <col min="5635" max="5635" width="11.07421875" style="30" customWidth="1"/>
    <col min="5636" max="5636" width="1.53515625" style="30" customWidth="1"/>
    <col min="5637" max="5637" width="8.84375" style="30" customWidth="1"/>
    <col min="5638" max="5638" width="1.23046875" style="30" customWidth="1"/>
    <col min="5639" max="5887" width="11.53515625" style="30"/>
    <col min="5888" max="5888" width="1" style="30" customWidth="1"/>
    <col min="5889" max="5889" width="43.84375" style="30" customWidth="1"/>
    <col min="5890" max="5890" width="11.53515625" style="30"/>
    <col min="5891" max="5891" width="11.07421875" style="30" customWidth="1"/>
    <col min="5892" max="5892" width="1.53515625" style="30" customWidth="1"/>
    <col min="5893" max="5893" width="8.84375" style="30" customWidth="1"/>
    <col min="5894" max="5894" width="1.23046875" style="30" customWidth="1"/>
    <col min="5895" max="6143" width="11.53515625" style="30"/>
    <col min="6144" max="6144" width="1" style="30" customWidth="1"/>
    <col min="6145" max="6145" width="43.84375" style="30" customWidth="1"/>
    <col min="6146" max="6146" width="11.53515625" style="30"/>
    <col min="6147" max="6147" width="11.07421875" style="30" customWidth="1"/>
    <col min="6148" max="6148" width="1.53515625" style="30" customWidth="1"/>
    <col min="6149" max="6149" width="8.84375" style="30" customWidth="1"/>
    <col min="6150" max="6150" width="1.23046875" style="30" customWidth="1"/>
    <col min="6151" max="6399" width="11.53515625" style="30"/>
    <col min="6400" max="6400" width="1" style="30" customWidth="1"/>
    <col min="6401" max="6401" width="43.84375" style="30" customWidth="1"/>
    <col min="6402" max="6402" width="11.53515625" style="30"/>
    <col min="6403" max="6403" width="11.07421875" style="30" customWidth="1"/>
    <col min="6404" max="6404" width="1.53515625" style="30" customWidth="1"/>
    <col min="6405" max="6405" width="8.84375" style="30" customWidth="1"/>
    <col min="6406" max="6406" width="1.23046875" style="30" customWidth="1"/>
    <col min="6407" max="6655" width="11.53515625" style="30"/>
    <col min="6656" max="6656" width="1" style="30" customWidth="1"/>
    <col min="6657" max="6657" width="43.84375" style="30" customWidth="1"/>
    <col min="6658" max="6658" width="11.53515625" style="30"/>
    <col min="6659" max="6659" width="11.07421875" style="30" customWidth="1"/>
    <col min="6660" max="6660" width="1.53515625" style="30" customWidth="1"/>
    <col min="6661" max="6661" width="8.84375" style="30" customWidth="1"/>
    <col min="6662" max="6662" width="1.23046875" style="30" customWidth="1"/>
    <col min="6663" max="6911" width="11.53515625" style="30"/>
    <col min="6912" max="6912" width="1" style="30" customWidth="1"/>
    <col min="6913" max="6913" width="43.84375" style="30" customWidth="1"/>
    <col min="6914" max="6914" width="11.53515625" style="30"/>
    <col min="6915" max="6915" width="11.07421875" style="30" customWidth="1"/>
    <col min="6916" max="6916" width="1.53515625" style="30" customWidth="1"/>
    <col min="6917" max="6917" width="8.84375" style="30" customWidth="1"/>
    <col min="6918" max="6918" width="1.23046875" style="30" customWidth="1"/>
    <col min="6919" max="7167" width="11.53515625" style="30"/>
    <col min="7168" max="7168" width="1" style="30" customWidth="1"/>
    <col min="7169" max="7169" width="43.84375" style="30" customWidth="1"/>
    <col min="7170" max="7170" width="11.53515625" style="30"/>
    <col min="7171" max="7171" width="11.07421875" style="30" customWidth="1"/>
    <col min="7172" max="7172" width="1.53515625" style="30" customWidth="1"/>
    <col min="7173" max="7173" width="8.84375" style="30" customWidth="1"/>
    <col min="7174" max="7174" width="1.23046875" style="30" customWidth="1"/>
    <col min="7175" max="7423" width="11.53515625" style="30"/>
    <col min="7424" max="7424" width="1" style="30" customWidth="1"/>
    <col min="7425" max="7425" width="43.84375" style="30" customWidth="1"/>
    <col min="7426" max="7426" width="11.53515625" style="30"/>
    <col min="7427" max="7427" width="11.07421875" style="30" customWidth="1"/>
    <col min="7428" max="7428" width="1.53515625" style="30" customWidth="1"/>
    <col min="7429" max="7429" width="8.84375" style="30" customWidth="1"/>
    <col min="7430" max="7430" width="1.23046875" style="30" customWidth="1"/>
    <col min="7431" max="7679" width="11.53515625" style="30"/>
    <col min="7680" max="7680" width="1" style="30" customWidth="1"/>
    <col min="7681" max="7681" width="43.84375" style="30" customWidth="1"/>
    <col min="7682" max="7682" width="11.53515625" style="30"/>
    <col min="7683" max="7683" width="11.07421875" style="30" customWidth="1"/>
    <col min="7684" max="7684" width="1.53515625" style="30" customWidth="1"/>
    <col min="7685" max="7685" width="8.84375" style="30" customWidth="1"/>
    <col min="7686" max="7686" width="1.23046875" style="30" customWidth="1"/>
    <col min="7687" max="7935" width="11.53515625" style="30"/>
    <col min="7936" max="7936" width="1" style="30" customWidth="1"/>
    <col min="7937" max="7937" width="43.84375" style="30" customWidth="1"/>
    <col min="7938" max="7938" width="11.53515625" style="30"/>
    <col min="7939" max="7939" width="11.07421875" style="30" customWidth="1"/>
    <col min="7940" max="7940" width="1.53515625" style="30" customWidth="1"/>
    <col min="7941" max="7941" width="8.84375" style="30" customWidth="1"/>
    <col min="7942" max="7942" width="1.23046875" style="30" customWidth="1"/>
    <col min="7943" max="8191" width="11.53515625" style="30"/>
    <col min="8192" max="8192" width="1" style="30" customWidth="1"/>
    <col min="8193" max="8193" width="43.84375" style="30" customWidth="1"/>
    <col min="8194" max="8194" width="11.53515625" style="30"/>
    <col min="8195" max="8195" width="11.07421875" style="30" customWidth="1"/>
    <col min="8196" max="8196" width="1.53515625" style="30" customWidth="1"/>
    <col min="8197" max="8197" width="8.84375" style="30" customWidth="1"/>
    <col min="8198" max="8198" width="1.23046875" style="30" customWidth="1"/>
    <col min="8199" max="8447" width="11.53515625" style="30"/>
    <col min="8448" max="8448" width="1" style="30" customWidth="1"/>
    <col min="8449" max="8449" width="43.84375" style="30" customWidth="1"/>
    <col min="8450" max="8450" width="11.53515625" style="30"/>
    <col min="8451" max="8451" width="11.07421875" style="30" customWidth="1"/>
    <col min="8452" max="8452" width="1.53515625" style="30" customWidth="1"/>
    <col min="8453" max="8453" width="8.84375" style="30" customWidth="1"/>
    <col min="8454" max="8454" width="1.23046875" style="30" customWidth="1"/>
    <col min="8455" max="8703" width="11.53515625" style="30"/>
    <col min="8704" max="8704" width="1" style="30" customWidth="1"/>
    <col min="8705" max="8705" width="43.84375" style="30" customWidth="1"/>
    <col min="8706" max="8706" width="11.53515625" style="30"/>
    <col min="8707" max="8707" width="11.07421875" style="30" customWidth="1"/>
    <col min="8708" max="8708" width="1.53515625" style="30" customWidth="1"/>
    <col min="8709" max="8709" width="8.84375" style="30" customWidth="1"/>
    <col min="8710" max="8710" width="1.23046875" style="30" customWidth="1"/>
    <col min="8711" max="8959" width="11.53515625" style="30"/>
    <col min="8960" max="8960" width="1" style="30" customWidth="1"/>
    <col min="8961" max="8961" width="43.84375" style="30" customWidth="1"/>
    <col min="8962" max="8962" width="11.53515625" style="30"/>
    <col min="8963" max="8963" width="11.07421875" style="30" customWidth="1"/>
    <col min="8964" max="8964" width="1.53515625" style="30" customWidth="1"/>
    <col min="8965" max="8965" width="8.84375" style="30" customWidth="1"/>
    <col min="8966" max="8966" width="1.23046875" style="30" customWidth="1"/>
    <col min="8967" max="9215" width="11.53515625" style="30"/>
    <col min="9216" max="9216" width="1" style="30" customWidth="1"/>
    <col min="9217" max="9217" width="43.84375" style="30" customWidth="1"/>
    <col min="9218" max="9218" width="11.53515625" style="30"/>
    <col min="9219" max="9219" width="11.07421875" style="30" customWidth="1"/>
    <col min="9220" max="9220" width="1.53515625" style="30" customWidth="1"/>
    <col min="9221" max="9221" width="8.84375" style="30" customWidth="1"/>
    <col min="9222" max="9222" width="1.23046875" style="30" customWidth="1"/>
    <col min="9223" max="9471" width="11.53515625" style="30"/>
    <col min="9472" max="9472" width="1" style="30" customWidth="1"/>
    <col min="9473" max="9473" width="43.84375" style="30" customWidth="1"/>
    <col min="9474" max="9474" width="11.53515625" style="30"/>
    <col min="9475" max="9475" width="11.07421875" style="30" customWidth="1"/>
    <col min="9476" max="9476" width="1.53515625" style="30" customWidth="1"/>
    <col min="9477" max="9477" width="8.84375" style="30" customWidth="1"/>
    <col min="9478" max="9478" width="1.23046875" style="30" customWidth="1"/>
    <col min="9479" max="9727" width="11.53515625" style="30"/>
    <col min="9728" max="9728" width="1" style="30" customWidth="1"/>
    <col min="9729" max="9729" width="43.84375" style="30" customWidth="1"/>
    <col min="9730" max="9730" width="11.53515625" style="30"/>
    <col min="9731" max="9731" width="11.07421875" style="30" customWidth="1"/>
    <col min="9732" max="9732" width="1.53515625" style="30" customWidth="1"/>
    <col min="9733" max="9733" width="8.84375" style="30" customWidth="1"/>
    <col min="9734" max="9734" width="1.23046875" style="30" customWidth="1"/>
    <col min="9735" max="9983" width="11.53515625" style="30"/>
    <col min="9984" max="9984" width="1" style="30" customWidth="1"/>
    <col min="9985" max="9985" width="43.84375" style="30" customWidth="1"/>
    <col min="9986" max="9986" width="11.53515625" style="30"/>
    <col min="9987" max="9987" width="11.07421875" style="30" customWidth="1"/>
    <col min="9988" max="9988" width="1.53515625" style="30" customWidth="1"/>
    <col min="9989" max="9989" width="8.84375" style="30" customWidth="1"/>
    <col min="9990" max="9990" width="1.23046875" style="30" customWidth="1"/>
    <col min="9991" max="10239" width="11.53515625" style="30"/>
    <col min="10240" max="10240" width="1" style="30" customWidth="1"/>
    <col min="10241" max="10241" width="43.84375" style="30" customWidth="1"/>
    <col min="10242" max="10242" width="11.53515625" style="30"/>
    <col min="10243" max="10243" width="11.07421875" style="30" customWidth="1"/>
    <col min="10244" max="10244" width="1.53515625" style="30" customWidth="1"/>
    <col min="10245" max="10245" width="8.84375" style="30" customWidth="1"/>
    <col min="10246" max="10246" width="1.23046875" style="30" customWidth="1"/>
    <col min="10247" max="10495" width="11.53515625" style="30"/>
    <col min="10496" max="10496" width="1" style="30" customWidth="1"/>
    <col min="10497" max="10497" width="43.84375" style="30" customWidth="1"/>
    <col min="10498" max="10498" width="11.53515625" style="30"/>
    <col min="10499" max="10499" width="11.07421875" style="30" customWidth="1"/>
    <col min="10500" max="10500" width="1.53515625" style="30" customWidth="1"/>
    <col min="10501" max="10501" width="8.84375" style="30" customWidth="1"/>
    <col min="10502" max="10502" width="1.23046875" style="30" customWidth="1"/>
    <col min="10503" max="10751" width="11.53515625" style="30"/>
    <col min="10752" max="10752" width="1" style="30" customWidth="1"/>
    <col min="10753" max="10753" width="43.84375" style="30" customWidth="1"/>
    <col min="10754" max="10754" width="11.53515625" style="30"/>
    <col min="10755" max="10755" width="11.07421875" style="30" customWidth="1"/>
    <col min="10756" max="10756" width="1.53515625" style="30" customWidth="1"/>
    <col min="10757" max="10757" width="8.84375" style="30" customWidth="1"/>
    <col min="10758" max="10758" width="1.23046875" style="30" customWidth="1"/>
    <col min="10759" max="11007" width="11.53515625" style="30"/>
    <col min="11008" max="11008" width="1" style="30" customWidth="1"/>
    <col min="11009" max="11009" width="43.84375" style="30" customWidth="1"/>
    <col min="11010" max="11010" width="11.53515625" style="30"/>
    <col min="11011" max="11011" width="11.07421875" style="30" customWidth="1"/>
    <col min="11012" max="11012" width="1.53515625" style="30" customWidth="1"/>
    <col min="11013" max="11013" width="8.84375" style="30" customWidth="1"/>
    <col min="11014" max="11014" width="1.23046875" style="30" customWidth="1"/>
    <col min="11015" max="11263" width="11.53515625" style="30"/>
    <col min="11264" max="11264" width="1" style="30" customWidth="1"/>
    <col min="11265" max="11265" width="43.84375" style="30" customWidth="1"/>
    <col min="11266" max="11266" width="11.53515625" style="30"/>
    <col min="11267" max="11267" width="11.07421875" style="30" customWidth="1"/>
    <col min="11268" max="11268" width="1.53515625" style="30" customWidth="1"/>
    <col min="11269" max="11269" width="8.84375" style="30" customWidth="1"/>
    <col min="11270" max="11270" width="1.23046875" style="30" customWidth="1"/>
    <col min="11271" max="11519" width="11.53515625" style="30"/>
    <col min="11520" max="11520" width="1" style="30" customWidth="1"/>
    <col min="11521" max="11521" width="43.84375" style="30" customWidth="1"/>
    <col min="11522" max="11522" width="11.53515625" style="30"/>
    <col min="11523" max="11523" width="11.07421875" style="30" customWidth="1"/>
    <col min="11524" max="11524" width="1.53515625" style="30" customWidth="1"/>
    <col min="11525" max="11525" width="8.84375" style="30" customWidth="1"/>
    <col min="11526" max="11526" width="1.23046875" style="30" customWidth="1"/>
    <col min="11527" max="11775" width="11.53515625" style="30"/>
    <col min="11776" max="11776" width="1" style="30" customWidth="1"/>
    <col min="11777" max="11777" width="43.84375" style="30" customWidth="1"/>
    <col min="11778" max="11778" width="11.53515625" style="30"/>
    <col min="11779" max="11779" width="11.07421875" style="30" customWidth="1"/>
    <col min="11780" max="11780" width="1.53515625" style="30" customWidth="1"/>
    <col min="11781" max="11781" width="8.84375" style="30" customWidth="1"/>
    <col min="11782" max="11782" width="1.23046875" style="30" customWidth="1"/>
    <col min="11783" max="12031" width="11.53515625" style="30"/>
    <col min="12032" max="12032" width="1" style="30" customWidth="1"/>
    <col min="12033" max="12033" width="43.84375" style="30" customWidth="1"/>
    <col min="12034" max="12034" width="11.53515625" style="30"/>
    <col min="12035" max="12035" width="11.07421875" style="30" customWidth="1"/>
    <col min="12036" max="12036" width="1.53515625" style="30" customWidth="1"/>
    <col min="12037" max="12037" width="8.84375" style="30" customWidth="1"/>
    <col min="12038" max="12038" width="1.23046875" style="30" customWidth="1"/>
    <col min="12039" max="12287" width="11.53515625" style="30"/>
    <col min="12288" max="12288" width="1" style="30" customWidth="1"/>
    <col min="12289" max="12289" width="43.84375" style="30" customWidth="1"/>
    <col min="12290" max="12290" width="11.53515625" style="30"/>
    <col min="12291" max="12291" width="11.07421875" style="30" customWidth="1"/>
    <col min="12292" max="12292" width="1.53515625" style="30" customWidth="1"/>
    <col min="12293" max="12293" width="8.84375" style="30" customWidth="1"/>
    <col min="12294" max="12294" width="1.23046875" style="30" customWidth="1"/>
    <col min="12295" max="12543" width="11.53515625" style="30"/>
    <col min="12544" max="12544" width="1" style="30" customWidth="1"/>
    <col min="12545" max="12545" width="43.84375" style="30" customWidth="1"/>
    <col min="12546" max="12546" width="11.53515625" style="30"/>
    <col min="12547" max="12547" width="11.07421875" style="30" customWidth="1"/>
    <col min="12548" max="12548" width="1.53515625" style="30" customWidth="1"/>
    <col min="12549" max="12549" width="8.84375" style="30" customWidth="1"/>
    <col min="12550" max="12550" width="1.23046875" style="30" customWidth="1"/>
    <col min="12551" max="12799" width="11.53515625" style="30"/>
    <col min="12800" max="12800" width="1" style="30" customWidth="1"/>
    <col min="12801" max="12801" width="43.84375" style="30" customWidth="1"/>
    <col min="12802" max="12802" width="11.53515625" style="30"/>
    <col min="12803" max="12803" width="11.07421875" style="30" customWidth="1"/>
    <col min="12804" max="12804" width="1.53515625" style="30" customWidth="1"/>
    <col min="12805" max="12805" width="8.84375" style="30" customWidth="1"/>
    <col min="12806" max="12806" width="1.23046875" style="30" customWidth="1"/>
    <col min="12807" max="13055" width="11.53515625" style="30"/>
    <col min="13056" max="13056" width="1" style="30" customWidth="1"/>
    <col min="13057" max="13057" width="43.84375" style="30" customWidth="1"/>
    <col min="13058" max="13058" width="11.53515625" style="30"/>
    <col min="13059" max="13059" width="11.07421875" style="30" customWidth="1"/>
    <col min="13060" max="13060" width="1.53515625" style="30" customWidth="1"/>
    <col min="13061" max="13061" width="8.84375" style="30" customWidth="1"/>
    <col min="13062" max="13062" width="1.23046875" style="30" customWidth="1"/>
    <col min="13063" max="13311" width="11.53515625" style="30"/>
    <col min="13312" max="13312" width="1" style="30" customWidth="1"/>
    <col min="13313" max="13313" width="43.84375" style="30" customWidth="1"/>
    <col min="13314" max="13314" width="11.53515625" style="30"/>
    <col min="13315" max="13315" width="11.07421875" style="30" customWidth="1"/>
    <col min="13316" max="13316" width="1.53515625" style="30" customWidth="1"/>
    <col min="13317" max="13317" width="8.84375" style="30" customWidth="1"/>
    <col min="13318" max="13318" width="1.23046875" style="30" customWidth="1"/>
    <col min="13319" max="13567" width="11.53515625" style="30"/>
    <col min="13568" max="13568" width="1" style="30" customWidth="1"/>
    <col min="13569" max="13569" width="43.84375" style="30" customWidth="1"/>
    <col min="13570" max="13570" width="11.53515625" style="30"/>
    <col min="13571" max="13571" width="11.07421875" style="30" customWidth="1"/>
    <col min="13572" max="13572" width="1.53515625" style="30" customWidth="1"/>
    <col min="13573" max="13573" width="8.84375" style="30" customWidth="1"/>
    <col min="13574" max="13574" width="1.23046875" style="30" customWidth="1"/>
    <col min="13575" max="13823" width="11.53515625" style="30"/>
    <col min="13824" max="13824" width="1" style="30" customWidth="1"/>
    <col min="13825" max="13825" width="43.84375" style="30" customWidth="1"/>
    <col min="13826" max="13826" width="11.53515625" style="30"/>
    <col min="13827" max="13827" width="11.07421875" style="30" customWidth="1"/>
    <col min="13828" max="13828" width="1.53515625" style="30" customWidth="1"/>
    <col min="13829" max="13829" width="8.84375" style="30" customWidth="1"/>
    <col min="13830" max="13830" width="1.23046875" style="30" customWidth="1"/>
    <col min="13831" max="14079" width="11.53515625" style="30"/>
    <col min="14080" max="14080" width="1" style="30" customWidth="1"/>
    <col min="14081" max="14081" width="43.84375" style="30" customWidth="1"/>
    <col min="14082" max="14082" width="11.53515625" style="30"/>
    <col min="14083" max="14083" width="11.07421875" style="30" customWidth="1"/>
    <col min="14084" max="14084" width="1.53515625" style="30" customWidth="1"/>
    <col min="14085" max="14085" width="8.84375" style="30" customWidth="1"/>
    <col min="14086" max="14086" width="1.23046875" style="30" customWidth="1"/>
    <col min="14087" max="14335" width="11.53515625" style="30"/>
    <col min="14336" max="14336" width="1" style="30" customWidth="1"/>
    <col min="14337" max="14337" width="43.84375" style="30" customWidth="1"/>
    <col min="14338" max="14338" width="11.53515625" style="30"/>
    <col min="14339" max="14339" width="11.07421875" style="30" customWidth="1"/>
    <col min="14340" max="14340" width="1.53515625" style="30" customWidth="1"/>
    <col min="14341" max="14341" width="8.84375" style="30" customWidth="1"/>
    <col min="14342" max="14342" width="1.23046875" style="30" customWidth="1"/>
    <col min="14343" max="14591" width="11.53515625" style="30"/>
    <col min="14592" max="14592" width="1" style="30" customWidth="1"/>
    <col min="14593" max="14593" width="43.84375" style="30" customWidth="1"/>
    <col min="14594" max="14594" width="11.53515625" style="30"/>
    <col min="14595" max="14595" width="11.07421875" style="30" customWidth="1"/>
    <col min="14596" max="14596" width="1.53515625" style="30" customWidth="1"/>
    <col min="14597" max="14597" width="8.84375" style="30" customWidth="1"/>
    <col min="14598" max="14598" width="1.23046875" style="30" customWidth="1"/>
    <col min="14599" max="14847" width="11.53515625" style="30"/>
    <col min="14848" max="14848" width="1" style="30" customWidth="1"/>
    <col min="14849" max="14849" width="43.84375" style="30" customWidth="1"/>
    <col min="14850" max="14850" width="11.53515625" style="30"/>
    <col min="14851" max="14851" width="11.07421875" style="30" customWidth="1"/>
    <col min="14852" max="14852" width="1.53515625" style="30" customWidth="1"/>
    <col min="14853" max="14853" width="8.84375" style="30" customWidth="1"/>
    <col min="14854" max="14854" width="1.23046875" style="30" customWidth="1"/>
    <col min="14855" max="15103" width="11.53515625" style="30"/>
    <col min="15104" max="15104" width="1" style="30" customWidth="1"/>
    <col min="15105" max="15105" width="43.84375" style="30" customWidth="1"/>
    <col min="15106" max="15106" width="11.53515625" style="30"/>
    <col min="15107" max="15107" width="11.07421875" style="30" customWidth="1"/>
    <col min="15108" max="15108" width="1.53515625" style="30" customWidth="1"/>
    <col min="15109" max="15109" width="8.84375" style="30" customWidth="1"/>
    <col min="15110" max="15110" width="1.23046875" style="30" customWidth="1"/>
    <col min="15111" max="15359" width="11.53515625" style="30"/>
    <col min="15360" max="15360" width="1" style="30" customWidth="1"/>
    <col min="15361" max="15361" width="43.84375" style="30" customWidth="1"/>
    <col min="15362" max="15362" width="11.53515625" style="30"/>
    <col min="15363" max="15363" width="11.07421875" style="30" customWidth="1"/>
    <col min="15364" max="15364" width="1.53515625" style="30" customWidth="1"/>
    <col min="15365" max="15365" width="8.84375" style="30" customWidth="1"/>
    <col min="15366" max="15366" width="1.23046875" style="30" customWidth="1"/>
    <col min="15367" max="15615" width="11.53515625" style="30"/>
    <col min="15616" max="15616" width="1" style="30" customWidth="1"/>
    <col min="15617" max="15617" width="43.84375" style="30" customWidth="1"/>
    <col min="15618" max="15618" width="11.53515625" style="30"/>
    <col min="15619" max="15619" width="11.07421875" style="30" customWidth="1"/>
    <col min="15620" max="15620" width="1.53515625" style="30" customWidth="1"/>
    <col min="15621" max="15621" width="8.84375" style="30" customWidth="1"/>
    <col min="15622" max="15622" width="1.23046875" style="30" customWidth="1"/>
    <col min="15623" max="15871" width="11.53515625" style="30"/>
    <col min="15872" max="15872" width="1" style="30" customWidth="1"/>
    <col min="15873" max="15873" width="43.84375" style="30" customWidth="1"/>
    <col min="15874" max="15874" width="11.53515625" style="30"/>
    <col min="15875" max="15875" width="11.07421875" style="30" customWidth="1"/>
    <col min="15876" max="15876" width="1.53515625" style="30" customWidth="1"/>
    <col min="15877" max="15877" width="8.84375" style="30" customWidth="1"/>
    <col min="15878" max="15878" width="1.23046875" style="30" customWidth="1"/>
    <col min="15879" max="16127" width="11.53515625" style="30"/>
    <col min="16128" max="16128" width="1" style="30" customWidth="1"/>
    <col min="16129" max="16129" width="43.84375" style="30" customWidth="1"/>
    <col min="16130" max="16130" width="11.53515625" style="30"/>
    <col min="16131" max="16131" width="11.07421875" style="30" customWidth="1"/>
    <col min="16132" max="16132" width="1.53515625" style="30" customWidth="1"/>
    <col min="16133" max="16133" width="8.84375" style="30" customWidth="1"/>
    <col min="16134" max="16134" width="1.23046875" style="30" customWidth="1"/>
    <col min="16135" max="16384" width="11.53515625" style="30"/>
  </cols>
  <sheetData>
    <row r="1" spans="1:6" ht="3.75" customHeight="1" x14ac:dyDescent="0.25">
      <c r="A1" s="25"/>
      <c r="B1" s="26"/>
      <c r="C1" s="26"/>
      <c r="D1" s="26"/>
      <c r="E1" s="26"/>
      <c r="F1" s="27"/>
    </row>
    <row r="2" spans="1:6" ht="20" x14ac:dyDescent="0.4">
      <c r="A2" s="28" t="s">
        <v>43</v>
      </c>
      <c r="B2" s="36"/>
      <c r="C2" s="36"/>
      <c r="D2" s="36"/>
      <c r="E2" s="36"/>
      <c r="F2" s="37"/>
    </row>
    <row r="3" spans="1:6" ht="16" thickBot="1" x14ac:dyDescent="0.4">
      <c r="A3" s="29"/>
      <c r="B3" s="98" t="s">
        <v>44</v>
      </c>
      <c r="C3" s="133"/>
      <c r="F3" s="31"/>
    </row>
    <row r="4" spans="1:6" ht="16" thickBot="1" x14ac:dyDescent="0.4">
      <c r="A4" s="29"/>
      <c r="B4" s="133"/>
      <c r="C4" s="134" t="s">
        <v>45</v>
      </c>
      <c r="D4" s="32" t="e">
        <f>Stundensatzkalkulation!E74</f>
        <v>#DIV/0!</v>
      </c>
      <c r="E4" s="135"/>
      <c r="F4" s="31"/>
    </row>
    <row r="5" spans="1:6" ht="16" thickBot="1" x14ac:dyDescent="0.4">
      <c r="A5" s="29"/>
      <c r="B5" s="133"/>
      <c r="C5" s="134"/>
      <c r="D5" s="136"/>
      <c r="E5" s="136"/>
      <c r="F5" s="31"/>
    </row>
    <row r="6" spans="1:6" ht="16.5" thickTop="1" thickBot="1" x14ac:dyDescent="0.4">
      <c r="A6" s="29"/>
      <c r="B6" s="133"/>
      <c r="C6" s="134" t="s">
        <v>46</v>
      </c>
      <c r="D6" s="183"/>
      <c r="E6" s="137"/>
      <c r="F6" s="31"/>
    </row>
    <row r="7" spans="1:6" ht="16" thickTop="1" x14ac:dyDescent="0.35">
      <c r="A7" s="29"/>
      <c r="B7" s="133"/>
      <c r="C7" s="134"/>
      <c r="D7" s="136"/>
      <c r="E7" s="136"/>
      <c r="F7" s="31"/>
    </row>
    <row r="8" spans="1:6" ht="15.5" x14ac:dyDescent="0.35">
      <c r="A8" s="29"/>
      <c r="B8" s="133"/>
      <c r="C8" s="134" t="s">
        <v>47</v>
      </c>
      <c r="D8" s="364" t="e">
        <f>D4/60*D6</f>
        <v>#DIV/0!</v>
      </c>
      <c r="E8" s="138"/>
      <c r="F8" s="31"/>
    </row>
    <row r="9" spans="1:6" ht="15.5" x14ac:dyDescent="0.35">
      <c r="A9" s="34"/>
      <c r="B9" s="35"/>
      <c r="C9" s="139"/>
      <c r="D9" s="140"/>
      <c r="E9" s="140"/>
      <c r="F9" s="37"/>
    </row>
    <row r="10" spans="1:6" ht="15.5" x14ac:dyDescent="0.35">
      <c r="A10" s="38"/>
      <c r="B10" s="39" t="s">
        <v>48</v>
      </c>
      <c r="C10" s="39"/>
      <c r="D10" s="40"/>
      <c r="E10" s="40"/>
      <c r="F10" s="31"/>
    </row>
    <row r="11" spans="1:6" ht="16" thickBot="1" x14ac:dyDescent="0.4">
      <c r="A11" s="29"/>
      <c r="B11" s="98"/>
      <c r="C11" s="98"/>
      <c r="F11" s="31"/>
    </row>
    <row r="12" spans="1:6" ht="16.5" thickTop="1" thickBot="1" x14ac:dyDescent="0.4">
      <c r="A12" s="29"/>
      <c r="B12" s="133"/>
      <c r="C12" s="141" t="s">
        <v>49</v>
      </c>
      <c r="D12" s="184"/>
      <c r="E12" s="142"/>
      <c r="F12" s="31"/>
    </row>
    <row r="13" spans="1:6" ht="16.5" thickTop="1" thickBot="1" x14ac:dyDescent="0.4">
      <c r="A13" s="29"/>
      <c r="B13" s="133"/>
      <c r="C13" s="134"/>
      <c r="D13" s="136"/>
      <c r="E13" s="136"/>
      <c r="F13" s="31"/>
    </row>
    <row r="14" spans="1:6" ht="16.5" thickTop="1" thickBot="1" x14ac:dyDescent="0.4">
      <c r="A14" s="29"/>
      <c r="C14" s="143" t="s">
        <v>50</v>
      </c>
      <c r="D14" s="185">
        <v>0</v>
      </c>
      <c r="E14" s="142"/>
      <c r="F14" s="31"/>
    </row>
    <row r="15" spans="1:6" ht="16.5" thickTop="1" thickBot="1" x14ac:dyDescent="0.4">
      <c r="A15" s="29"/>
      <c r="B15" s="133"/>
      <c r="C15" s="134"/>
      <c r="D15" s="136"/>
      <c r="E15" s="136"/>
      <c r="F15" s="31"/>
    </row>
    <row r="16" spans="1:6" ht="16.5" thickTop="1" thickBot="1" x14ac:dyDescent="0.4">
      <c r="A16" s="29"/>
      <c r="B16" s="133"/>
      <c r="C16" s="141" t="s">
        <v>51</v>
      </c>
      <c r="D16" s="186"/>
      <c r="E16" s="144"/>
      <c r="F16" s="31"/>
    </row>
    <row r="17" spans="1:8" ht="16" thickTop="1" x14ac:dyDescent="0.35">
      <c r="A17" s="29"/>
      <c r="B17" s="133"/>
      <c r="C17" s="134"/>
      <c r="D17" s="136"/>
      <c r="E17" s="136"/>
      <c r="F17" s="31"/>
    </row>
    <row r="18" spans="1:8" ht="15.5" x14ac:dyDescent="0.35">
      <c r="A18" s="29"/>
      <c r="B18" s="133"/>
      <c r="C18" s="134" t="s">
        <v>52</v>
      </c>
      <c r="D18" s="33">
        <f>(D12+D14)*D16</f>
        <v>0</v>
      </c>
      <c r="E18" s="138"/>
      <c r="F18" s="31"/>
    </row>
    <row r="19" spans="1:8" ht="15.5" x14ac:dyDescent="0.35">
      <c r="A19" s="34"/>
      <c r="B19" s="35"/>
      <c r="C19" s="139"/>
      <c r="D19" s="140"/>
      <c r="E19" s="140"/>
      <c r="F19" s="37"/>
    </row>
    <row r="20" spans="1:8" x14ac:dyDescent="0.25">
      <c r="A20" s="38"/>
      <c r="B20" s="40"/>
      <c r="C20" s="40"/>
      <c r="D20" s="40"/>
      <c r="E20" s="40"/>
      <c r="F20" s="31"/>
    </row>
    <row r="21" spans="1:8" ht="16" thickBot="1" x14ac:dyDescent="0.4">
      <c r="A21" s="29"/>
      <c r="B21" s="98" t="s">
        <v>109</v>
      </c>
      <c r="F21" s="31"/>
    </row>
    <row r="22" spans="1:8" ht="21" thickTop="1" thickBot="1" x14ac:dyDescent="0.45">
      <c r="A22" s="29"/>
      <c r="B22" s="417" t="s">
        <v>110</v>
      </c>
      <c r="C22" s="418"/>
      <c r="D22" s="183"/>
      <c r="E22" s="145"/>
      <c r="F22" s="31"/>
    </row>
    <row r="23" spans="1:8" ht="13" thickTop="1" x14ac:dyDescent="0.25">
      <c r="A23" s="29"/>
      <c r="D23" s="40"/>
      <c r="F23" s="31"/>
    </row>
    <row r="24" spans="1:8" ht="20" x14ac:dyDescent="0.4">
      <c r="A24" s="29"/>
      <c r="B24" s="98" t="s">
        <v>108</v>
      </c>
      <c r="C24" s="98"/>
      <c r="D24" s="41" t="e">
        <f>(D18+D8)+((D18+D8)/D22)</f>
        <v>#DIV/0!</v>
      </c>
      <c r="F24" s="31"/>
      <c r="G24" s="146"/>
    </row>
    <row r="25" spans="1:8" ht="6.75" customHeight="1" x14ac:dyDescent="0.25">
      <c r="A25" s="29"/>
      <c r="D25" s="40"/>
      <c r="F25" s="31"/>
    </row>
    <row r="26" spans="1:8" ht="15.75" customHeight="1" x14ac:dyDescent="0.35">
      <c r="A26" s="29"/>
      <c r="B26" s="417" t="s">
        <v>115</v>
      </c>
      <c r="C26" s="419"/>
      <c r="D26" s="147" t="e">
        <f>D18+D8</f>
        <v>#DIV/0!</v>
      </c>
      <c r="F26" s="31"/>
      <c r="G26" s="146"/>
    </row>
    <row r="27" spans="1:8" ht="19.5" customHeight="1" thickBot="1" x14ac:dyDescent="0.3">
      <c r="A27" s="409" t="s">
        <v>207</v>
      </c>
      <c r="B27" s="410"/>
      <c r="C27" s="410"/>
      <c r="D27" s="410"/>
      <c r="E27" s="410"/>
      <c r="F27" s="24"/>
      <c r="G27" s="146"/>
    </row>
    <row r="30" spans="1:8" x14ac:dyDescent="0.25">
      <c r="G30" s="146"/>
      <c r="H30" s="146"/>
    </row>
  </sheetData>
  <sheetProtection algorithmName="SHA-512" hashValue="WcxEixwtBnke23ObTpsmOh1cXaz/poIRYOZ4BR0cEDHxWk1vyi6W22B3KUkFqGgF5GOllVd1+v3avnzWHBtPeA==" saltValue="vNmOOmtY/koWZuPezEIQXA==" spinCount="100000" sheet="1" objects="1" scenarios="1" formatCells="0" formatColumns="0" formatRows="0" selectLockedCells="1"/>
  <mergeCells count="3">
    <mergeCell ref="B22:C22"/>
    <mergeCell ref="B26:C26"/>
    <mergeCell ref="A27:E27"/>
  </mergeCells>
  <pageMargins left="0.70866141732283472" right="0.70866141732283472" top="0.78740157480314965" bottom="0.78740157480314965"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B1F66-E752-4CC3-BBD1-E088A830C36F}">
  <sheetPr>
    <tabColor rgb="FFFFFF00"/>
  </sheetPr>
  <dimension ref="B1:R83"/>
  <sheetViews>
    <sheetView showGridLines="0" showRowColHeaders="0" zoomScaleNormal="100" workbookViewId="0"/>
  </sheetViews>
  <sheetFormatPr baseColWidth="10" defaultRowHeight="12.5" x14ac:dyDescent="0.25"/>
  <cols>
    <col min="1" max="1" width="1.07421875" style="188" customWidth="1"/>
    <col min="2" max="2" width="2.4609375" style="188" customWidth="1"/>
    <col min="3" max="3" width="34.84375" style="188" customWidth="1"/>
    <col min="4" max="4" width="20.4609375" style="188" customWidth="1"/>
    <col min="5" max="5" width="11.23046875" style="188" customWidth="1"/>
    <col min="6" max="6" width="1.07421875" style="188" customWidth="1"/>
    <col min="7" max="7" width="10.69140625" style="188" bestFit="1" customWidth="1"/>
    <col min="8" max="8" width="1.07421875" style="188" customWidth="1"/>
    <col min="9" max="9" width="1.3046875" style="188" customWidth="1"/>
    <col min="10" max="10" width="35.53515625" style="188" customWidth="1"/>
    <col min="11" max="11" width="10.23046875" style="188" customWidth="1"/>
    <col min="12" max="12" width="1.69140625" style="188" customWidth="1"/>
    <col min="13" max="13" width="10.84375" style="188" customWidth="1"/>
    <col min="14" max="14" width="1.69140625" style="188" customWidth="1"/>
    <col min="15" max="15" width="8.765625" style="188" customWidth="1"/>
    <col min="16" max="16" width="1.69140625" style="188" customWidth="1"/>
    <col min="17" max="17" width="9.765625" style="188" customWidth="1"/>
    <col min="18" max="18" width="1.69140625" style="188" customWidth="1"/>
    <col min="19" max="19" width="1.07421875" style="188" customWidth="1"/>
    <col min="20" max="20" width="11.53515625" style="188" customWidth="1"/>
    <col min="21" max="256" width="11.53515625" style="188"/>
    <col min="257" max="257" width="1.07421875" style="188" customWidth="1"/>
    <col min="258" max="258" width="2.4609375" style="188" customWidth="1"/>
    <col min="259" max="259" width="33.69140625" style="188" customWidth="1"/>
    <col min="260" max="260" width="17.69140625" style="188" customWidth="1"/>
    <col min="261" max="261" width="11.23046875" style="188" customWidth="1"/>
    <col min="262" max="262" width="1.07421875" style="188" customWidth="1"/>
    <col min="263" max="263" width="10.69140625" style="188" bestFit="1" customWidth="1"/>
    <col min="264" max="264" width="1.07421875" style="188" customWidth="1"/>
    <col min="265" max="265" width="1.3046875" style="188" customWidth="1"/>
    <col min="266" max="266" width="35.53515625" style="188" customWidth="1"/>
    <col min="267" max="267" width="10.23046875" style="188" customWidth="1"/>
    <col min="268" max="268" width="1.69140625" style="188" customWidth="1"/>
    <col min="269" max="269" width="10.84375" style="188" customWidth="1"/>
    <col min="270" max="270" width="1.69140625" style="188" customWidth="1"/>
    <col min="271" max="271" width="8.765625" style="188" customWidth="1"/>
    <col min="272" max="272" width="1.69140625" style="188" customWidth="1"/>
    <col min="273" max="273" width="9.765625" style="188" customWidth="1"/>
    <col min="274" max="274" width="1.69140625" style="188" customWidth="1"/>
    <col min="275" max="275" width="1.07421875" style="188" customWidth="1"/>
    <col min="276" max="512" width="11.53515625" style="188"/>
    <col min="513" max="513" width="1.07421875" style="188" customWidth="1"/>
    <col min="514" max="514" width="2.4609375" style="188" customWidth="1"/>
    <col min="515" max="515" width="33.69140625" style="188" customWidth="1"/>
    <col min="516" max="516" width="17.69140625" style="188" customWidth="1"/>
    <col min="517" max="517" width="11.23046875" style="188" customWidth="1"/>
    <col min="518" max="518" width="1.07421875" style="188" customWidth="1"/>
    <col min="519" max="519" width="10.69140625" style="188" bestFit="1" customWidth="1"/>
    <col min="520" max="520" width="1.07421875" style="188" customWidth="1"/>
    <col min="521" max="521" width="1.3046875" style="188" customWidth="1"/>
    <col min="522" max="522" width="35.53515625" style="188" customWidth="1"/>
    <col min="523" max="523" width="10.23046875" style="188" customWidth="1"/>
    <col min="524" max="524" width="1.69140625" style="188" customWidth="1"/>
    <col min="525" max="525" width="10.84375" style="188" customWidth="1"/>
    <col min="526" max="526" width="1.69140625" style="188" customWidth="1"/>
    <col min="527" max="527" width="8.765625" style="188" customWidth="1"/>
    <col min="528" max="528" width="1.69140625" style="188" customWidth="1"/>
    <col min="529" max="529" width="9.765625" style="188" customWidth="1"/>
    <col min="530" max="530" width="1.69140625" style="188" customWidth="1"/>
    <col min="531" max="531" width="1.07421875" style="188" customWidth="1"/>
    <col min="532" max="768" width="11.53515625" style="188"/>
    <col min="769" max="769" width="1.07421875" style="188" customWidth="1"/>
    <col min="770" max="770" width="2.4609375" style="188" customWidth="1"/>
    <col min="771" max="771" width="33.69140625" style="188" customWidth="1"/>
    <col min="772" max="772" width="17.69140625" style="188" customWidth="1"/>
    <col min="773" max="773" width="11.23046875" style="188" customWidth="1"/>
    <col min="774" max="774" width="1.07421875" style="188" customWidth="1"/>
    <col min="775" max="775" width="10.69140625" style="188" bestFit="1" customWidth="1"/>
    <col min="776" max="776" width="1.07421875" style="188" customWidth="1"/>
    <col min="777" max="777" width="1.3046875" style="188" customWidth="1"/>
    <col min="778" max="778" width="35.53515625" style="188" customWidth="1"/>
    <col min="779" max="779" width="10.23046875" style="188" customWidth="1"/>
    <col min="780" max="780" width="1.69140625" style="188" customWidth="1"/>
    <col min="781" max="781" width="10.84375" style="188" customWidth="1"/>
    <col min="782" max="782" width="1.69140625" style="188" customWidth="1"/>
    <col min="783" max="783" width="8.765625" style="188" customWidth="1"/>
    <col min="784" max="784" width="1.69140625" style="188" customWidth="1"/>
    <col min="785" max="785" width="9.765625" style="188" customWidth="1"/>
    <col min="786" max="786" width="1.69140625" style="188" customWidth="1"/>
    <col min="787" max="787" width="1.07421875" style="188" customWidth="1"/>
    <col min="788" max="1024" width="11.53515625" style="188"/>
    <col min="1025" max="1025" width="1.07421875" style="188" customWidth="1"/>
    <col min="1026" max="1026" width="2.4609375" style="188" customWidth="1"/>
    <col min="1027" max="1027" width="33.69140625" style="188" customWidth="1"/>
    <col min="1028" max="1028" width="17.69140625" style="188" customWidth="1"/>
    <col min="1029" max="1029" width="11.23046875" style="188" customWidth="1"/>
    <col min="1030" max="1030" width="1.07421875" style="188" customWidth="1"/>
    <col min="1031" max="1031" width="10.69140625" style="188" bestFit="1" customWidth="1"/>
    <col min="1032" max="1032" width="1.07421875" style="188" customWidth="1"/>
    <col min="1033" max="1033" width="1.3046875" style="188" customWidth="1"/>
    <col min="1034" max="1034" width="35.53515625" style="188" customWidth="1"/>
    <col min="1035" max="1035" width="10.23046875" style="188" customWidth="1"/>
    <col min="1036" max="1036" width="1.69140625" style="188" customWidth="1"/>
    <col min="1037" max="1037" width="10.84375" style="188" customWidth="1"/>
    <col min="1038" max="1038" width="1.69140625" style="188" customWidth="1"/>
    <col min="1039" max="1039" width="8.765625" style="188" customWidth="1"/>
    <col min="1040" max="1040" width="1.69140625" style="188" customWidth="1"/>
    <col min="1041" max="1041" width="9.765625" style="188" customWidth="1"/>
    <col min="1042" max="1042" width="1.69140625" style="188" customWidth="1"/>
    <col min="1043" max="1043" width="1.07421875" style="188" customWidth="1"/>
    <col min="1044" max="1280" width="11.53515625" style="188"/>
    <col min="1281" max="1281" width="1.07421875" style="188" customWidth="1"/>
    <col min="1282" max="1282" width="2.4609375" style="188" customWidth="1"/>
    <col min="1283" max="1283" width="33.69140625" style="188" customWidth="1"/>
    <col min="1284" max="1284" width="17.69140625" style="188" customWidth="1"/>
    <col min="1285" max="1285" width="11.23046875" style="188" customWidth="1"/>
    <col min="1286" max="1286" width="1.07421875" style="188" customWidth="1"/>
    <col min="1287" max="1287" width="10.69140625" style="188" bestFit="1" customWidth="1"/>
    <col min="1288" max="1288" width="1.07421875" style="188" customWidth="1"/>
    <col min="1289" max="1289" width="1.3046875" style="188" customWidth="1"/>
    <col min="1290" max="1290" width="35.53515625" style="188" customWidth="1"/>
    <col min="1291" max="1291" width="10.23046875" style="188" customWidth="1"/>
    <col min="1292" max="1292" width="1.69140625" style="188" customWidth="1"/>
    <col min="1293" max="1293" width="10.84375" style="188" customWidth="1"/>
    <col min="1294" max="1294" width="1.69140625" style="188" customWidth="1"/>
    <col min="1295" max="1295" width="8.765625" style="188" customWidth="1"/>
    <col min="1296" max="1296" width="1.69140625" style="188" customWidth="1"/>
    <col min="1297" max="1297" width="9.765625" style="188" customWidth="1"/>
    <col min="1298" max="1298" width="1.69140625" style="188" customWidth="1"/>
    <col min="1299" max="1299" width="1.07421875" style="188" customWidth="1"/>
    <col min="1300" max="1536" width="11.53515625" style="188"/>
    <col min="1537" max="1537" width="1.07421875" style="188" customWidth="1"/>
    <col min="1538" max="1538" width="2.4609375" style="188" customWidth="1"/>
    <col min="1539" max="1539" width="33.69140625" style="188" customWidth="1"/>
    <col min="1540" max="1540" width="17.69140625" style="188" customWidth="1"/>
    <col min="1541" max="1541" width="11.23046875" style="188" customWidth="1"/>
    <col min="1542" max="1542" width="1.07421875" style="188" customWidth="1"/>
    <col min="1543" max="1543" width="10.69140625" style="188" bestFit="1" customWidth="1"/>
    <col min="1544" max="1544" width="1.07421875" style="188" customWidth="1"/>
    <col min="1545" max="1545" width="1.3046875" style="188" customWidth="1"/>
    <col min="1546" max="1546" width="35.53515625" style="188" customWidth="1"/>
    <col min="1547" max="1547" width="10.23046875" style="188" customWidth="1"/>
    <col min="1548" max="1548" width="1.69140625" style="188" customWidth="1"/>
    <col min="1549" max="1549" width="10.84375" style="188" customWidth="1"/>
    <col min="1550" max="1550" width="1.69140625" style="188" customWidth="1"/>
    <col min="1551" max="1551" width="8.765625" style="188" customWidth="1"/>
    <col min="1552" max="1552" width="1.69140625" style="188" customWidth="1"/>
    <col min="1553" max="1553" width="9.765625" style="188" customWidth="1"/>
    <col min="1554" max="1554" width="1.69140625" style="188" customWidth="1"/>
    <col min="1555" max="1555" width="1.07421875" style="188" customWidth="1"/>
    <col min="1556" max="1792" width="11.53515625" style="188"/>
    <col min="1793" max="1793" width="1.07421875" style="188" customWidth="1"/>
    <col min="1794" max="1794" width="2.4609375" style="188" customWidth="1"/>
    <col min="1795" max="1795" width="33.69140625" style="188" customWidth="1"/>
    <col min="1796" max="1796" width="17.69140625" style="188" customWidth="1"/>
    <col min="1797" max="1797" width="11.23046875" style="188" customWidth="1"/>
    <col min="1798" max="1798" width="1.07421875" style="188" customWidth="1"/>
    <col min="1799" max="1799" width="10.69140625" style="188" bestFit="1" customWidth="1"/>
    <col min="1800" max="1800" width="1.07421875" style="188" customWidth="1"/>
    <col min="1801" max="1801" width="1.3046875" style="188" customWidth="1"/>
    <col min="1802" max="1802" width="35.53515625" style="188" customWidth="1"/>
    <col min="1803" max="1803" width="10.23046875" style="188" customWidth="1"/>
    <col min="1804" max="1804" width="1.69140625" style="188" customWidth="1"/>
    <col min="1805" max="1805" width="10.84375" style="188" customWidth="1"/>
    <col min="1806" max="1806" width="1.69140625" style="188" customWidth="1"/>
    <col min="1807" max="1807" width="8.765625" style="188" customWidth="1"/>
    <col min="1808" max="1808" width="1.69140625" style="188" customWidth="1"/>
    <col min="1809" max="1809" width="9.765625" style="188" customWidth="1"/>
    <col min="1810" max="1810" width="1.69140625" style="188" customWidth="1"/>
    <col min="1811" max="1811" width="1.07421875" style="188" customWidth="1"/>
    <col min="1812" max="2048" width="11.53515625" style="188"/>
    <col min="2049" max="2049" width="1.07421875" style="188" customWidth="1"/>
    <col min="2050" max="2050" width="2.4609375" style="188" customWidth="1"/>
    <col min="2051" max="2051" width="33.69140625" style="188" customWidth="1"/>
    <col min="2052" max="2052" width="17.69140625" style="188" customWidth="1"/>
    <col min="2053" max="2053" width="11.23046875" style="188" customWidth="1"/>
    <col min="2054" max="2054" width="1.07421875" style="188" customWidth="1"/>
    <col min="2055" max="2055" width="10.69140625" style="188" bestFit="1" customWidth="1"/>
    <col min="2056" max="2056" width="1.07421875" style="188" customWidth="1"/>
    <col min="2057" max="2057" width="1.3046875" style="188" customWidth="1"/>
    <col min="2058" max="2058" width="35.53515625" style="188" customWidth="1"/>
    <col min="2059" max="2059" width="10.23046875" style="188" customWidth="1"/>
    <col min="2060" max="2060" width="1.69140625" style="188" customWidth="1"/>
    <col min="2061" max="2061" width="10.84375" style="188" customWidth="1"/>
    <col min="2062" max="2062" width="1.69140625" style="188" customWidth="1"/>
    <col min="2063" max="2063" width="8.765625" style="188" customWidth="1"/>
    <col min="2064" max="2064" width="1.69140625" style="188" customWidth="1"/>
    <col min="2065" max="2065" width="9.765625" style="188" customWidth="1"/>
    <col min="2066" max="2066" width="1.69140625" style="188" customWidth="1"/>
    <col min="2067" max="2067" width="1.07421875" style="188" customWidth="1"/>
    <col min="2068" max="2304" width="11.53515625" style="188"/>
    <col min="2305" max="2305" width="1.07421875" style="188" customWidth="1"/>
    <col min="2306" max="2306" width="2.4609375" style="188" customWidth="1"/>
    <col min="2307" max="2307" width="33.69140625" style="188" customWidth="1"/>
    <col min="2308" max="2308" width="17.69140625" style="188" customWidth="1"/>
    <col min="2309" max="2309" width="11.23046875" style="188" customWidth="1"/>
    <col min="2310" max="2310" width="1.07421875" style="188" customWidth="1"/>
    <col min="2311" max="2311" width="10.69140625" style="188" bestFit="1" customWidth="1"/>
    <col min="2312" max="2312" width="1.07421875" style="188" customWidth="1"/>
    <col min="2313" max="2313" width="1.3046875" style="188" customWidth="1"/>
    <col min="2314" max="2314" width="35.53515625" style="188" customWidth="1"/>
    <col min="2315" max="2315" width="10.23046875" style="188" customWidth="1"/>
    <col min="2316" max="2316" width="1.69140625" style="188" customWidth="1"/>
    <col min="2317" max="2317" width="10.84375" style="188" customWidth="1"/>
    <col min="2318" max="2318" width="1.69140625" style="188" customWidth="1"/>
    <col min="2319" max="2319" width="8.765625" style="188" customWidth="1"/>
    <col min="2320" max="2320" width="1.69140625" style="188" customWidth="1"/>
    <col min="2321" max="2321" width="9.765625" style="188" customWidth="1"/>
    <col min="2322" max="2322" width="1.69140625" style="188" customWidth="1"/>
    <col min="2323" max="2323" width="1.07421875" style="188" customWidth="1"/>
    <col min="2324" max="2560" width="11.53515625" style="188"/>
    <col min="2561" max="2561" width="1.07421875" style="188" customWidth="1"/>
    <col min="2562" max="2562" width="2.4609375" style="188" customWidth="1"/>
    <col min="2563" max="2563" width="33.69140625" style="188" customWidth="1"/>
    <col min="2564" max="2564" width="17.69140625" style="188" customWidth="1"/>
    <col min="2565" max="2565" width="11.23046875" style="188" customWidth="1"/>
    <col min="2566" max="2566" width="1.07421875" style="188" customWidth="1"/>
    <col min="2567" max="2567" width="10.69140625" style="188" bestFit="1" customWidth="1"/>
    <col min="2568" max="2568" width="1.07421875" style="188" customWidth="1"/>
    <col min="2569" max="2569" width="1.3046875" style="188" customWidth="1"/>
    <col min="2570" max="2570" width="35.53515625" style="188" customWidth="1"/>
    <col min="2571" max="2571" width="10.23046875" style="188" customWidth="1"/>
    <col min="2572" max="2572" width="1.69140625" style="188" customWidth="1"/>
    <col min="2573" max="2573" width="10.84375" style="188" customWidth="1"/>
    <col min="2574" max="2574" width="1.69140625" style="188" customWidth="1"/>
    <col min="2575" max="2575" width="8.765625" style="188" customWidth="1"/>
    <col min="2576" max="2576" width="1.69140625" style="188" customWidth="1"/>
    <col min="2577" max="2577" width="9.765625" style="188" customWidth="1"/>
    <col min="2578" max="2578" width="1.69140625" style="188" customWidth="1"/>
    <col min="2579" max="2579" width="1.07421875" style="188" customWidth="1"/>
    <col min="2580" max="2816" width="11.53515625" style="188"/>
    <col min="2817" max="2817" width="1.07421875" style="188" customWidth="1"/>
    <col min="2818" max="2818" width="2.4609375" style="188" customWidth="1"/>
    <col min="2819" max="2819" width="33.69140625" style="188" customWidth="1"/>
    <col min="2820" max="2820" width="17.69140625" style="188" customWidth="1"/>
    <col min="2821" max="2821" width="11.23046875" style="188" customWidth="1"/>
    <col min="2822" max="2822" width="1.07421875" style="188" customWidth="1"/>
    <col min="2823" max="2823" width="10.69140625" style="188" bestFit="1" customWidth="1"/>
    <col min="2824" max="2824" width="1.07421875" style="188" customWidth="1"/>
    <col min="2825" max="2825" width="1.3046875" style="188" customWidth="1"/>
    <col min="2826" max="2826" width="35.53515625" style="188" customWidth="1"/>
    <col min="2827" max="2827" width="10.23046875" style="188" customWidth="1"/>
    <col min="2828" max="2828" width="1.69140625" style="188" customWidth="1"/>
    <col min="2829" max="2829" width="10.84375" style="188" customWidth="1"/>
    <col min="2830" max="2830" width="1.69140625" style="188" customWidth="1"/>
    <col min="2831" max="2831" width="8.765625" style="188" customWidth="1"/>
    <col min="2832" max="2832" width="1.69140625" style="188" customWidth="1"/>
    <col min="2833" max="2833" width="9.765625" style="188" customWidth="1"/>
    <col min="2834" max="2834" width="1.69140625" style="188" customWidth="1"/>
    <col min="2835" max="2835" width="1.07421875" style="188" customWidth="1"/>
    <col min="2836" max="3072" width="11.53515625" style="188"/>
    <col min="3073" max="3073" width="1.07421875" style="188" customWidth="1"/>
    <col min="3074" max="3074" width="2.4609375" style="188" customWidth="1"/>
    <col min="3075" max="3075" width="33.69140625" style="188" customWidth="1"/>
    <col min="3076" max="3076" width="17.69140625" style="188" customWidth="1"/>
    <col min="3077" max="3077" width="11.23046875" style="188" customWidth="1"/>
    <col min="3078" max="3078" width="1.07421875" style="188" customWidth="1"/>
    <col min="3079" max="3079" width="10.69140625" style="188" bestFit="1" customWidth="1"/>
    <col min="3080" max="3080" width="1.07421875" style="188" customWidth="1"/>
    <col min="3081" max="3081" width="1.3046875" style="188" customWidth="1"/>
    <col min="3082" max="3082" width="35.53515625" style="188" customWidth="1"/>
    <col min="3083" max="3083" width="10.23046875" style="188" customWidth="1"/>
    <col min="3084" max="3084" width="1.69140625" style="188" customWidth="1"/>
    <col min="3085" max="3085" width="10.84375" style="188" customWidth="1"/>
    <col min="3086" max="3086" width="1.69140625" style="188" customWidth="1"/>
    <col min="3087" max="3087" width="8.765625" style="188" customWidth="1"/>
    <col min="3088" max="3088" width="1.69140625" style="188" customWidth="1"/>
    <col min="3089" max="3089" width="9.765625" style="188" customWidth="1"/>
    <col min="3090" max="3090" width="1.69140625" style="188" customWidth="1"/>
    <col min="3091" max="3091" width="1.07421875" style="188" customWidth="1"/>
    <col min="3092" max="3328" width="11.53515625" style="188"/>
    <col min="3329" max="3329" width="1.07421875" style="188" customWidth="1"/>
    <col min="3330" max="3330" width="2.4609375" style="188" customWidth="1"/>
    <col min="3331" max="3331" width="33.69140625" style="188" customWidth="1"/>
    <col min="3332" max="3332" width="17.69140625" style="188" customWidth="1"/>
    <col min="3333" max="3333" width="11.23046875" style="188" customWidth="1"/>
    <col min="3334" max="3334" width="1.07421875" style="188" customWidth="1"/>
    <col min="3335" max="3335" width="10.69140625" style="188" bestFit="1" customWidth="1"/>
    <col min="3336" max="3336" width="1.07421875" style="188" customWidth="1"/>
    <col min="3337" max="3337" width="1.3046875" style="188" customWidth="1"/>
    <col min="3338" max="3338" width="35.53515625" style="188" customWidth="1"/>
    <col min="3339" max="3339" width="10.23046875" style="188" customWidth="1"/>
    <col min="3340" max="3340" width="1.69140625" style="188" customWidth="1"/>
    <col min="3341" max="3341" width="10.84375" style="188" customWidth="1"/>
    <col min="3342" max="3342" width="1.69140625" style="188" customWidth="1"/>
    <col min="3343" max="3343" width="8.765625" style="188" customWidth="1"/>
    <col min="3344" max="3344" width="1.69140625" style="188" customWidth="1"/>
    <col min="3345" max="3345" width="9.765625" style="188" customWidth="1"/>
    <col min="3346" max="3346" width="1.69140625" style="188" customWidth="1"/>
    <col min="3347" max="3347" width="1.07421875" style="188" customWidth="1"/>
    <col min="3348" max="3584" width="11.53515625" style="188"/>
    <col min="3585" max="3585" width="1.07421875" style="188" customWidth="1"/>
    <col min="3586" max="3586" width="2.4609375" style="188" customWidth="1"/>
    <col min="3587" max="3587" width="33.69140625" style="188" customWidth="1"/>
    <col min="3588" max="3588" width="17.69140625" style="188" customWidth="1"/>
    <col min="3589" max="3589" width="11.23046875" style="188" customWidth="1"/>
    <col min="3590" max="3590" width="1.07421875" style="188" customWidth="1"/>
    <col min="3591" max="3591" width="10.69140625" style="188" bestFit="1" customWidth="1"/>
    <col min="3592" max="3592" width="1.07421875" style="188" customWidth="1"/>
    <col min="3593" max="3593" width="1.3046875" style="188" customWidth="1"/>
    <col min="3594" max="3594" width="35.53515625" style="188" customWidth="1"/>
    <col min="3595" max="3595" width="10.23046875" style="188" customWidth="1"/>
    <col min="3596" max="3596" width="1.69140625" style="188" customWidth="1"/>
    <col min="3597" max="3597" width="10.84375" style="188" customWidth="1"/>
    <col min="3598" max="3598" width="1.69140625" style="188" customWidth="1"/>
    <col min="3599" max="3599" width="8.765625" style="188" customWidth="1"/>
    <col min="3600" max="3600" width="1.69140625" style="188" customWidth="1"/>
    <col min="3601" max="3601" width="9.765625" style="188" customWidth="1"/>
    <col min="3602" max="3602" width="1.69140625" style="188" customWidth="1"/>
    <col min="3603" max="3603" width="1.07421875" style="188" customWidth="1"/>
    <col min="3604" max="3840" width="11.53515625" style="188"/>
    <col min="3841" max="3841" width="1.07421875" style="188" customWidth="1"/>
    <col min="3842" max="3842" width="2.4609375" style="188" customWidth="1"/>
    <col min="3843" max="3843" width="33.69140625" style="188" customWidth="1"/>
    <col min="3844" max="3844" width="17.69140625" style="188" customWidth="1"/>
    <col min="3845" max="3845" width="11.23046875" style="188" customWidth="1"/>
    <col min="3846" max="3846" width="1.07421875" style="188" customWidth="1"/>
    <col min="3847" max="3847" width="10.69140625" style="188" bestFit="1" customWidth="1"/>
    <col min="3848" max="3848" width="1.07421875" style="188" customWidth="1"/>
    <col min="3849" max="3849" width="1.3046875" style="188" customWidth="1"/>
    <col min="3850" max="3850" width="35.53515625" style="188" customWidth="1"/>
    <col min="3851" max="3851" width="10.23046875" style="188" customWidth="1"/>
    <col min="3852" max="3852" width="1.69140625" style="188" customWidth="1"/>
    <col min="3853" max="3853" width="10.84375" style="188" customWidth="1"/>
    <col min="3854" max="3854" width="1.69140625" style="188" customWidth="1"/>
    <col min="3855" max="3855" width="8.765625" style="188" customWidth="1"/>
    <col min="3856" max="3856" width="1.69140625" style="188" customWidth="1"/>
    <col min="3857" max="3857" width="9.765625" style="188" customWidth="1"/>
    <col min="3858" max="3858" width="1.69140625" style="188" customWidth="1"/>
    <col min="3859" max="3859" width="1.07421875" style="188" customWidth="1"/>
    <col min="3860" max="4096" width="11.53515625" style="188"/>
    <col min="4097" max="4097" width="1.07421875" style="188" customWidth="1"/>
    <col min="4098" max="4098" width="2.4609375" style="188" customWidth="1"/>
    <col min="4099" max="4099" width="33.69140625" style="188" customWidth="1"/>
    <col min="4100" max="4100" width="17.69140625" style="188" customWidth="1"/>
    <col min="4101" max="4101" width="11.23046875" style="188" customWidth="1"/>
    <col min="4102" max="4102" width="1.07421875" style="188" customWidth="1"/>
    <col min="4103" max="4103" width="10.69140625" style="188" bestFit="1" customWidth="1"/>
    <col min="4104" max="4104" width="1.07421875" style="188" customWidth="1"/>
    <col min="4105" max="4105" width="1.3046875" style="188" customWidth="1"/>
    <col min="4106" max="4106" width="35.53515625" style="188" customWidth="1"/>
    <col min="4107" max="4107" width="10.23046875" style="188" customWidth="1"/>
    <col min="4108" max="4108" width="1.69140625" style="188" customWidth="1"/>
    <col min="4109" max="4109" width="10.84375" style="188" customWidth="1"/>
    <col min="4110" max="4110" width="1.69140625" style="188" customWidth="1"/>
    <col min="4111" max="4111" width="8.765625" style="188" customWidth="1"/>
    <col min="4112" max="4112" width="1.69140625" style="188" customWidth="1"/>
    <col min="4113" max="4113" width="9.765625" style="188" customWidth="1"/>
    <col min="4114" max="4114" width="1.69140625" style="188" customWidth="1"/>
    <col min="4115" max="4115" width="1.07421875" style="188" customWidth="1"/>
    <col min="4116" max="4352" width="11.53515625" style="188"/>
    <col min="4353" max="4353" width="1.07421875" style="188" customWidth="1"/>
    <col min="4354" max="4354" width="2.4609375" style="188" customWidth="1"/>
    <col min="4355" max="4355" width="33.69140625" style="188" customWidth="1"/>
    <col min="4356" max="4356" width="17.69140625" style="188" customWidth="1"/>
    <col min="4357" max="4357" width="11.23046875" style="188" customWidth="1"/>
    <col min="4358" max="4358" width="1.07421875" style="188" customWidth="1"/>
    <col min="4359" max="4359" width="10.69140625" style="188" bestFit="1" customWidth="1"/>
    <col min="4360" max="4360" width="1.07421875" style="188" customWidth="1"/>
    <col min="4361" max="4361" width="1.3046875" style="188" customWidth="1"/>
    <col min="4362" max="4362" width="35.53515625" style="188" customWidth="1"/>
    <col min="4363" max="4363" width="10.23046875" style="188" customWidth="1"/>
    <col min="4364" max="4364" width="1.69140625" style="188" customWidth="1"/>
    <col min="4365" max="4365" width="10.84375" style="188" customWidth="1"/>
    <col min="4366" max="4366" width="1.69140625" style="188" customWidth="1"/>
    <col min="4367" max="4367" width="8.765625" style="188" customWidth="1"/>
    <col min="4368" max="4368" width="1.69140625" style="188" customWidth="1"/>
    <col min="4369" max="4369" width="9.765625" style="188" customWidth="1"/>
    <col min="4370" max="4370" width="1.69140625" style="188" customWidth="1"/>
    <col min="4371" max="4371" width="1.07421875" style="188" customWidth="1"/>
    <col min="4372" max="4608" width="11.53515625" style="188"/>
    <col min="4609" max="4609" width="1.07421875" style="188" customWidth="1"/>
    <col min="4610" max="4610" width="2.4609375" style="188" customWidth="1"/>
    <col min="4611" max="4611" width="33.69140625" style="188" customWidth="1"/>
    <col min="4612" max="4612" width="17.69140625" style="188" customWidth="1"/>
    <col min="4613" max="4613" width="11.23046875" style="188" customWidth="1"/>
    <col min="4614" max="4614" width="1.07421875" style="188" customWidth="1"/>
    <col min="4615" max="4615" width="10.69140625" style="188" bestFit="1" customWidth="1"/>
    <col min="4616" max="4616" width="1.07421875" style="188" customWidth="1"/>
    <col min="4617" max="4617" width="1.3046875" style="188" customWidth="1"/>
    <col min="4618" max="4618" width="35.53515625" style="188" customWidth="1"/>
    <col min="4619" max="4619" width="10.23046875" style="188" customWidth="1"/>
    <col min="4620" max="4620" width="1.69140625" style="188" customWidth="1"/>
    <col min="4621" max="4621" width="10.84375" style="188" customWidth="1"/>
    <col min="4622" max="4622" width="1.69140625" style="188" customWidth="1"/>
    <col min="4623" max="4623" width="8.765625" style="188" customWidth="1"/>
    <col min="4624" max="4624" width="1.69140625" style="188" customWidth="1"/>
    <col min="4625" max="4625" width="9.765625" style="188" customWidth="1"/>
    <col min="4626" max="4626" width="1.69140625" style="188" customWidth="1"/>
    <col min="4627" max="4627" width="1.07421875" style="188" customWidth="1"/>
    <col min="4628" max="4864" width="11.53515625" style="188"/>
    <col min="4865" max="4865" width="1.07421875" style="188" customWidth="1"/>
    <col min="4866" max="4866" width="2.4609375" style="188" customWidth="1"/>
    <col min="4867" max="4867" width="33.69140625" style="188" customWidth="1"/>
    <col min="4868" max="4868" width="17.69140625" style="188" customWidth="1"/>
    <col min="4869" max="4869" width="11.23046875" style="188" customWidth="1"/>
    <col min="4870" max="4870" width="1.07421875" style="188" customWidth="1"/>
    <col min="4871" max="4871" width="10.69140625" style="188" bestFit="1" customWidth="1"/>
    <col min="4872" max="4872" width="1.07421875" style="188" customWidth="1"/>
    <col min="4873" max="4873" width="1.3046875" style="188" customWidth="1"/>
    <col min="4874" max="4874" width="35.53515625" style="188" customWidth="1"/>
    <col min="4875" max="4875" width="10.23046875" style="188" customWidth="1"/>
    <col min="4876" max="4876" width="1.69140625" style="188" customWidth="1"/>
    <col min="4877" max="4877" width="10.84375" style="188" customWidth="1"/>
    <col min="4878" max="4878" width="1.69140625" style="188" customWidth="1"/>
    <col min="4879" max="4879" width="8.765625" style="188" customWidth="1"/>
    <col min="4880" max="4880" width="1.69140625" style="188" customWidth="1"/>
    <col min="4881" max="4881" width="9.765625" style="188" customWidth="1"/>
    <col min="4882" max="4882" width="1.69140625" style="188" customWidth="1"/>
    <col min="4883" max="4883" width="1.07421875" style="188" customWidth="1"/>
    <col min="4884" max="5120" width="11.53515625" style="188"/>
    <col min="5121" max="5121" width="1.07421875" style="188" customWidth="1"/>
    <col min="5122" max="5122" width="2.4609375" style="188" customWidth="1"/>
    <col min="5123" max="5123" width="33.69140625" style="188" customWidth="1"/>
    <col min="5124" max="5124" width="17.69140625" style="188" customWidth="1"/>
    <col min="5125" max="5125" width="11.23046875" style="188" customWidth="1"/>
    <col min="5126" max="5126" width="1.07421875" style="188" customWidth="1"/>
    <col min="5127" max="5127" width="10.69140625" style="188" bestFit="1" customWidth="1"/>
    <col min="5128" max="5128" width="1.07421875" style="188" customWidth="1"/>
    <col min="5129" max="5129" width="1.3046875" style="188" customWidth="1"/>
    <col min="5130" max="5130" width="35.53515625" style="188" customWidth="1"/>
    <col min="5131" max="5131" width="10.23046875" style="188" customWidth="1"/>
    <col min="5132" max="5132" width="1.69140625" style="188" customWidth="1"/>
    <col min="5133" max="5133" width="10.84375" style="188" customWidth="1"/>
    <col min="5134" max="5134" width="1.69140625" style="188" customWidth="1"/>
    <col min="5135" max="5135" width="8.765625" style="188" customWidth="1"/>
    <col min="5136" max="5136" width="1.69140625" style="188" customWidth="1"/>
    <col min="5137" max="5137" width="9.765625" style="188" customWidth="1"/>
    <col min="5138" max="5138" width="1.69140625" style="188" customWidth="1"/>
    <col min="5139" max="5139" width="1.07421875" style="188" customWidth="1"/>
    <col min="5140" max="5376" width="11.53515625" style="188"/>
    <col min="5377" max="5377" width="1.07421875" style="188" customWidth="1"/>
    <col min="5378" max="5378" width="2.4609375" style="188" customWidth="1"/>
    <col min="5379" max="5379" width="33.69140625" style="188" customWidth="1"/>
    <col min="5380" max="5380" width="17.69140625" style="188" customWidth="1"/>
    <col min="5381" max="5381" width="11.23046875" style="188" customWidth="1"/>
    <col min="5382" max="5382" width="1.07421875" style="188" customWidth="1"/>
    <col min="5383" max="5383" width="10.69140625" style="188" bestFit="1" customWidth="1"/>
    <col min="5384" max="5384" width="1.07421875" style="188" customWidth="1"/>
    <col min="5385" max="5385" width="1.3046875" style="188" customWidth="1"/>
    <col min="5386" max="5386" width="35.53515625" style="188" customWidth="1"/>
    <col min="5387" max="5387" width="10.23046875" style="188" customWidth="1"/>
    <col min="5388" max="5388" width="1.69140625" style="188" customWidth="1"/>
    <col min="5389" max="5389" width="10.84375" style="188" customWidth="1"/>
    <col min="5390" max="5390" width="1.69140625" style="188" customWidth="1"/>
    <col min="5391" max="5391" width="8.765625" style="188" customWidth="1"/>
    <col min="5392" max="5392" width="1.69140625" style="188" customWidth="1"/>
    <col min="5393" max="5393" width="9.765625" style="188" customWidth="1"/>
    <col min="5394" max="5394" width="1.69140625" style="188" customWidth="1"/>
    <col min="5395" max="5395" width="1.07421875" style="188" customWidth="1"/>
    <col min="5396" max="5632" width="11.53515625" style="188"/>
    <col min="5633" max="5633" width="1.07421875" style="188" customWidth="1"/>
    <col min="5634" max="5634" width="2.4609375" style="188" customWidth="1"/>
    <col min="5635" max="5635" width="33.69140625" style="188" customWidth="1"/>
    <col min="5636" max="5636" width="17.69140625" style="188" customWidth="1"/>
    <col min="5637" max="5637" width="11.23046875" style="188" customWidth="1"/>
    <col min="5638" max="5638" width="1.07421875" style="188" customWidth="1"/>
    <col min="5639" max="5639" width="10.69140625" style="188" bestFit="1" customWidth="1"/>
    <col min="5640" max="5640" width="1.07421875" style="188" customWidth="1"/>
    <col min="5641" max="5641" width="1.3046875" style="188" customWidth="1"/>
    <col min="5642" max="5642" width="35.53515625" style="188" customWidth="1"/>
    <col min="5643" max="5643" width="10.23046875" style="188" customWidth="1"/>
    <col min="5644" max="5644" width="1.69140625" style="188" customWidth="1"/>
    <col min="5645" max="5645" width="10.84375" style="188" customWidth="1"/>
    <col min="5646" max="5646" width="1.69140625" style="188" customWidth="1"/>
    <col min="5647" max="5647" width="8.765625" style="188" customWidth="1"/>
    <col min="5648" max="5648" width="1.69140625" style="188" customWidth="1"/>
    <col min="5649" max="5649" width="9.765625" style="188" customWidth="1"/>
    <col min="5650" max="5650" width="1.69140625" style="188" customWidth="1"/>
    <col min="5651" max="5651" width="1.07421875" style="188" customWidth="1"/>
    <col min="5652" max="5888" width="11.53515625" style="188"/>
    <col min="5889" max="5889" width="1.07421875" style="188" customWidth="1"/>
    <col min="5890" max="5890" width="2.4609375" style="188" customWidth="1"/>
    <col min="5891" max="5891" width="33.69140625" style="188" customWidth="1"/>
    <col min="5892" max="5892" width="17.69140625" style="188" customWidth="1"/>
    <col min="5893" max="5893" width="11.23046875" style="188" customWidth="1"/>
    <col min="5894" max="5894" width="1.07421875" style="188" customWidth="1"/>
    <col min="5895" max="5895" width="10.69140625" style="188" bestFit="1" customWidth="1"/>
    <col min="5896" max="5896" width="1.07421875" style="188" customWidth="1"/>
    <col min="5897" max="5897" width="1.3046875" style="188" customWidth="1"/>
    <col min="5898" max="5898" width="35.53515625" style="188" customWidth="1"/>
    <col min="5899" max="5899" width="10.23046875" style="188" customWidth="1"/>
    <col min="5900" max="5900" width="1.69140625" style="188" customWidth="1"/>
    <col min="5901" max="5901" width="10.84375" style="188" customWidth="1"/>
    <col min="5902" max="5902" width="1.69140625" style="188" customWidth="1"/>
    <col min="5903" max="5903" width="8.765625" style="188" customWidth="1"/>
    <col min="5904" max="5904" width="1.69140625" style="188" customWidth="1"/>
    <col min="5905" max="5905" width="9.765625" style="188" customWidth="1"/>
    <col min="5906" max="5906" width="1.69140625" style="188" customWidth="1"/>
    <col min="5907" max="5907" width="1.07421875" style="188" customWidth="1"/>
    <col min="5908" max="6144" width="11.53515625" style="188"/>
    <col min="6145" max="6145" width="1.07421875" style="188" customWidth="1"/>
    <col min="6146" max="6146" width="2.4609375" style="188" customWidth="1"/>
    <col min="6147" max="6147" width="33.69140625" style="188" customWidth="1"/>
    <col min="6148" max="6148" width="17.69140625" style="188" customWidth="1"/>
    <col min="6149" max="6149" width="11.23046875" style="188" customWidth="1"/>
    <col min="6150" max="6150" width="1.07421875" style="188" customWidth="1"/>
    <col min="6151" max="6151" width="10.69140625" style="188" bestFit="1" customWidth="1"/>
    <col min="6152" max="6152" width="1.07421875" style="188" customWidth="1"/>
    <col min="6153" max="6153" width="1.3046875" style="188" customWidth="1"/>
    <col min="6154" max="6154" width="35.53515625" style="188" customWidth="1"/>
    <col min="6155" max="6155" width="10.23046875" style="188" customWidth="1"/>
    <col min="6156" max="6156" width="1.69140625" style="188" customWidth="1"/>
    <col min="6157" max="6157" width="10.84375" style="188" customWidth="1"/>
    <col min="6158" max="6158" width="1.69140625" style="188" customWidth="1"/>
    <col min="6159" max="6159" width="8.765625" style="188" customWidth="1"/>
    <col min="6160" max="6160" width="1.69140625" style="188" customWidth="1"/>
    <col min="6161" max="6161" width="9.765625" style="188" customWidth="1"/>
    <col min="6162" max="6162" width="1.69140625" style="188" customWidth="1"/>
    <col min="6163" max="6163" width="1.07421875" style="188" customWidth="1"/>
    <col min="6164" max="6400" width="11.53515625" style="188"/>
    <col min="6401" max="6401" width="1.07421875" style="188" customWidth="1"/>
    <col min="6402" max="6402" width="2.4609375" style="188" customWidth="1"/>
    <col min="6403" max="6403" width="33.69140625" style="188" customWidth="1"/>
    <col min="6404" max="6404" width="17.69140625" style="188" customWidth="1"/>
    <col min="6405" max="6405" width="11.23046875" style="188" customWidth="1"/>
    <col min="6406" max="6406" width="1.07421875" style="188" customWidth="1"/>
    <col min="6407" max="6407" width="10.69140625" style="188" bestFit="1" customWidth="1"/>
    <col min="6408" max="6408" width="1.07421875" style="188" customWidth="1"/>
    <col min="6409" max="6409" width="1.3046875" style="188" customWidth="1"/>
    <col min="6410" max="6410" width="35.53515625" style="188" customWidth="1"/>
    <col min="6411" max="6411" width="10.23046875" style="188" customWidth="1"/>
    <col min="6412" max="6412" width="1.69140625" style="188" customWidth="1"/>
    <col min="6413" max="6413" width="10.84375" style="188" customWidth="1"/>
    <col min="6414" max="6414" width="1.69140625" style="188" customWidth="1"/>
    <col min="6415" max="6415" width="8.765625" style="188" customWidth="1"/>
    <col min="6416" max="6416" width="1.69140625" style="188" customWidth="1"/>
    <col min="6417" max="6417" width="9.765625" style="188" customWidth="1"/>
    <col min="6418" max="6418" width="1.69140625" style="188" customWidth="1"/>
    <col min="6419" max="6419" width="1.07421875" style="188" customWidth="1"/>
    <col min="6420" max="6656" width="11.53515625" style="188"/>
    <col min="6657" max="6657" width="1.07421875" style="188" customWidth="1"/>
    <col min="6658" max="6658" width="2.4609375" style="188" customWidth="1"/>
    <col min="6659" max="6659" width="33.69140625" style="188" customWidth="1"/>
    <col min="6660" max="6660" width="17.69140625" style="188" customWidth="1"/>
    <col min="6661" max="6661" width="11.23046875" style="188" customWidth="1"/>
    <col min="6662" max="6662" width="1.07421875" style="188" customWidth="1"/>
    <col min="6663" max="6663" width="10.69140625" style="188" bestFit="1" customWidth="1"/>
    <col min="6664" max="6664" width="1.07421875" style="188" customWidth="1"/>
    <col min="6665" max="6665" width="1.3046875" style="188" customWidth="1"/>
    <col min="6666" max="6666" width="35.53515625" style="188" customWidth="1"/>
    <col min="6667" max="6667" width="10.23046875" style="188" customWidth="1"/>
    <col min="6668" max="6668" width="1.69140625" style="188" customWidth="1"/>
    <col min="6669" max="6669" width="10.84375" style="188" customWidth="1"/>
    <col min="6670" max="6670" width="1.69140625" style="188" customWidth="1"/>
    <col min="6671" max="6671" width="8.765625" style="188" customWidth="1"/>
    <col min="6672" max="6672" width="1.69140625" style="188" customWidth="1"/>
    <col min="6673" max="6673" width="9.765625" style="188" customWidth="1"/>
    <col min="6674" max="6674" width="1.69140625" style="188" customWidth="1"/>
    <col min="6675" max="6675" width="1.07421875" style="188" customWidth="1"/>
    <col min="6676" max="6912" width="11.53515625" style="188"/>
    <col min="6913" max="6913" width="1.07421875" style="188" customWidth="1"/>
    <col min="6914" max="6914" width="2.4609375" style="188" customWidth="1"/>
    <col min="6915" max="6915" width="33.69140625" style="188" customWidth="1"/>
    <col min="6916" max="6916" width="17.69140625" style="188" customWidth="1"/>
    <col min="6917" max="6917" width="11.23046875" style="188" customWidth="1"/>
    <col min="6918" max="6918" width="1.07421875" style="188" customWidth="1"/>
    <col min="6919" max="6919" width="10.69140625" style="188" bestFit="1" customWidth="1"/>
    <col min="6920" max="6920" width="1.07421875" style="188" customWidth="1"/>
    <col min="6921" max="6921" width="1.3046875" style="188" customWidth="1"/>
    <col min="6922" max="6922" width="35.53515625" style="188" customWidth="1"/>
    <col min="6923" max="6923" width="10.23046875" style="188" customWidth="1"/>
    <col min="6924" max="6924" width="1.69140625" style="188" customWidth="1"/>
    <col min="6925" max="6925" width="10.84375" style="188" customWidth="1"/>
    <col min="6926" max="6926" width="1.69140625" style="188" customWidth="1"/>
    <col min="6927" max="6927" width="8.765625" style="188" customWidth="1"/>
    <col min="6928" max="6928" width="1.69140625" style="188" customWidth="1"/>
    <col min="6929" max="6929" width="9.765625" style="188" customWidth="1"/>
    <col min="6930" max="6930" width="1.69140625" style="188" customWidth="1"/>
    <col min="6931" max="6931" width="1.07421875" style="188" customWidth="1"/>
    <col min="6932" max="7168" width="11.53515625" style="188"/>
    <col min="7169" max="7169" width="1.07421875" style="188" customWidth="1"/>
    <col min="7170" max="7170" width="2.4609375" style="188" customWidth="1"/>
    <col min="7171" max="7171" width="33.69140625" style="188" customWidth="1"/>
    <col min="7172" max="7172" width="17.69140625" style="188" customWidth="1"/>
    <col min="7173" max="7173" width="11.23046875" style="188" customWidth="1"/>
    <col min="7174" max="7174" width="1.07421875" style="188" customWidth="1"/>
    <col min="7175" max="7175" width="10.69140625" style="188" bestFit="1" customWidth="1"/>
    <col min="7176" max="7176" width="1.07421875" style="188" customWidth="1"/>
    <col min="7177" max="7177" width="1.3046875" style="188" customWidth="1"/>
    <col min="7178" max="7178" width="35.53515625" style="188" customWidth="1"/>
    <col min="7179" max="7179" width="10.23046875" style="188" customWidth="1"/>
    <col min="7180" max="7180" width="1.69140625" style="188" customWidth="1"/>
    <col min="7181" max="7181" width="10.84375" style="188" customWidth="1"/>
    <col min="7182" max="7182" width="1.69140625" style="188" customWidth="1"/>
    <col min="7183" max="7183" width="8.765625" style="188" customWidth="1"/>
    <col min="7184" max="7184" width="1.69140625" style="188" customWidth="1"/>
    <col min="7185" max="7185" width="9.765625" style="188" customWidth="1"/>
    <col min="7186" max="7186" width="1.69140625" style="188" customWidth="1"/>
    <col min="7187" max="7187" width="1.07421875" style="188" customWidth="1"/>
    <col min="7188" max="7424" width="11.53515625" style="188"/>
    <col min="7425" max="7425" width="1.07421875" style="188" customWidth="1"/>
    <col min="7426" max="7426" width="2.4609375" style="188" customWidth="1"/>
    <col min="7427" max="7427" width="33.69140625" style="188" customWidth="1"/>
    <col min="7428" max="7428" width="17.69140625" style="188" customWidth="1"/>
    <col min="7429" max="7429" width="11.23046875" style="188" customWidth="1"/>
    <col min="7430" max="7430" width="1.07421875" style="188" customWidth="1"/>
    <col min="7431" max="7431" width="10.69140625" style="188" bestFit="1" customWidth="1"/>
    <col min="7432" max="7432" width="1.07421875" style="188" customWidth="1"/>
    <col min="7433" max="7433" width="1.3046875" style="188" customWidth="1"/>
    <col min="7434" max="7434" width="35.53515625" style="188" customWidth="1"/>
    <col min="7435" max="7435" width="10.23046875" style="188" customWidth="1"/>
    <col min="7436" max="7436" width="1.69140625" style="188" customWidth="1"/>
    <col min="7437" max="7437" width="10.84375" style="188" customWidth="1"/>
    <col min="7438" max="7438" width="1.69140625" style="188" customWidth="1"/>
    <col min="7439" max="7439" width="8.765625" style="188" customWidth="1"/>
    <col min="7440" max="7440" width="1.69140625" style="188" customWidth="1"/>
    <col min="7441" max="7441" width="9.765625" style="188" customWidth="1"/>
    <col min="7442" max="7442" width="1.69140625" style="188" customWidth="1"/>
    <col min="7443" max="7443" width="1.07421875" style="188" customWidth="1"/>
    <col min="7444" max="7680" width="11.53515625" style="188"/>
    <col min="7681" max="7681" width="1.07421875" style="188" customWidth="1"/>
    <col min="7682" max="7682" width="2.4609375" style="188" customWidth="1"/>
    <col min="7683" max="7683" width="33.69140625" style="188" customWidth="1"/>
    <col min="7684" max="7684" width="17.69140625" style="188" customWidth="1"/>
    <col min="7685" max="7685" width="11.23046875" style="188" customWidth="1"/>
    <col min="7686" max="7686" width="1.07421875" style="188" customWidth="1"/>
    <col min="7687" max="7687" width="10.69140625" style="188" bestFit="1" customWidth="1"/>
    <col min="7688" max="7688" width="1.07421875" style="188" customWidth="1"/>
    <col min="7689" max="7689" width="1.3046875" style="188" customWidth="1"/>
    <col min="7690" max="7690" width="35.53515625" style="188" customWidth="1"/>
    <col min="7691" max="7691" width="10.23046875" style="188" customWidth="1"/>
    <col min="7692" max="7692" width="1.69140625" style="188" customWidth="1"/>
    <col min="7693" max="7693" width="10.84375" style="188" customWidth="1"/>
    <col min="7694" max="7694" width="1.69140625" style="188" customWidth="1"/>
    <col min="7695" max="7695" width="8.765625" style="188" customWidth="1"/>
    <col min="7696" max="7696" width="1.69140625" style="188" customWidth="1"/>
    <col min="7697" max="7697" width="9.765625" style="188" customWidth="1"/>
    <col min="7698" max="7698" width="1.69140625" style="188" customWidth="1"/>
    <col min="7699" max="7699" width="1.07421875" style="188" customWidth="1"/>
    <col min="7700" max="7936" width="11.53515625" style="188"/>
    <col min="7937" max="7937" width="1.07421875" style="188" customWidth="1"/>
    <col min="7938" max="7938" width="2.4609375" style="188" customWidth="1"/>
    <col min="7939" max="7939" width="33.69140625" style="188" customWidth="1"/>
    <col min="7940" max="7940" width="17.69140625" style="188" customWidth="1"/>
    <col min="7941" max="7941" width="11.23046875" style="188" customWidth="1"/>
    <col min="7942" max="7942" width="1.07421875" style="188" customWidth="1"/>
    <col min="7943" max="7943" width="10.69140625" style="188" bestFit="1" customWidth="1"/>
    <col min="7944" max="7944" width="1.07421875" style="188" customWidth="1"/>
    <col min="7945" max="7945" width="1.3046875" style="188" customWidth="1"/>
    <col min="7946" max="7946" width="35.53515625" style="188" customWidth="1"/>
    <col min="7947" max="7947" width="10.23046875" style="188" customWidth="1"/>
    <col min="7948" max="7948" width="1.69140625" style="188" customWidth="1"/>
    <col min="7949" max="7949" width="10.84375" style="188" customWidth="1"/>
    <col min="7950" max="7950" width="1.69140625" style="188" customWidth="1"/>
    <col min="7951" max="7951" width="8.765625" style="188" customWidth="1"/>
    <col min="7952" max="7952" width="1.69140625" style="188" customWidth="1"/>
    <col min="7953" max="7953" width="9.765625" style="188" customWidth="1"/>
    <col min="7954" max="7954" width="1.69140625" style="188" customWidth="1"/>
    <col min="7955" max="7955" width="1.07421875" style="188" customWidth="1"/>
    <col min="7956" max="8192" width="11.53515625" style="188"/>
    <col min="8193" max="8193" width="1.07421875" style="188" customWidth="1"/>
    <col min="8194" max="8194" width="2.4609375" style="188" customWidth="1"/>
    <col min="8195" max="8195" width="33.69140625" style="188" customWidth="1"/>
    <col min="8196" max="8196" width="17.69140625" style="188" customWidth="1"/>
    <col min="8197" max="8197" width="11.23046875" style="188" customWidth="1"/>
    <col min="8198" max="8198" width="1.07421875" style="188" customWidth="1"/>
    <col min="8199" max="8199" width="10.69140625" style="188" bestFit="1" customWidth="1"/>
    <col min="8200" max="8200" width="1.07421875" style="188" customWidth="1"/>
    <col min="8201" max="8201" width="1.3046875" style="188" customWidth="1"/>
    <col min="8202" max="8202" width="35.53515625" style="188" customWidth="1"/>
    <col min="8203" max="8203" width="10.23046875" style="188" customWidth="1"/>
    <col min="8204" max="8204" width="1.69140625" style="188" customWidth="1"/>
    <col min="8205" max="8205" width="10.84375" style="188" customWidth="1"/>
    <col min="8206" max="8206" width="1.69140625" style="188" customWidth="1"/>
    <col min="8207" max="8207" width="8.765625" style="188" customWidth="1"/>
    <col min="8208" max="8208" width="1.69140625" style="188" customWidth="1"/>
    <col min="8209" max="8209" width="9.765625" style="188" customWidth="1"/>
    <col min="8210" max="8210" width="1.69140625" style="188" customWidth="1"/>
    <col min="8211" max="8211" width="1.07421875" style="188" customWidth="1"/>
    <col min="8212" max="8448" width="11.53515625" style="188"/>
    <col min="8449" max="8449" width="1.07421875" style="188" customWidth="1"/>
    <col min="8450" max="8450" width="2.4609375" style="188" customWidth="1"/>
    <col min="8451" max="8451" width="33.69140625" style="188" customWidth="1"/>
    <col min="8452" max="8452" width="17.69140625" style="188" customWidth="1"/>
    <col min="8453" max="8453" width="11.23046875" style="188" customWidth="1"/>
    <col min="8454" max="8454" width="1.07421875" style="188" customWidth="1"/>
    <col min="8455" max="8455" width="10.69140625" style="188" bestFit="1" customWidth="1"/>
    <col min="8456" max="8456" width="1.07421875" style="188" customWidth="1"/>
    <col min="8457" max="8457" width="1.3046875" style="188" customWidth="1"/>
    <col min="8458" max="8458" width="35.53515625" style="188" customWidth="1"/>
    <col min="8459" max="8459" width="10.23046875" style="188" customWidth="1"/>
    <col min="8460" max="8460" width="1.69140625" style="188" customWidth="1"/>
    <col min="8461" max="8461" width="10.84375" style="188" customWidth="1"/>
    <col min="8462" max="8462" width="1.69140625" style="188" customWidth="1"/>
    <col min="8463" max="8463" width="8.765625" style="188" customWidth="1"/>
    <col min="8464" max="8464" width="1.69140625" style="188" customWidth="1"/>
    <col min="8465" max="8465" width="9.765625" style="188" customWidth="1"/>
    <col min="8466" max="8466" width="1.69140625" style="188" customWidth="1"/>
    <col min="8467" max="8467" width="1.07421875" style="188" customWidth="1"/>
    <col min="8468" max="8704" width="11.53515625" style="188"/>
    <col min="8705" max="8705" width="1.07421875" style="188" customWidth="1"/>
    <col min="8706" max="8706" width="2.4609375" style="188" customWidth="1"/>
    <col min="8707" max="8707" width="33.69140625" style="188" customWidth="1"/>
    <col min="8708" max="8708" width="17.69140625" style="188" customWidth="1"/>
    <col min="8709" max="8709" width="11.23046875" style="188" customWidth="1"/>
    <col min="8710" max="8710" width="1.07421875" style="188" customWidth="1"/>
    <col min="8711" max="8711" width="10.69140625" style="188" bestFit="1" customWidth="1"/>
    <col min="8712" max="8712" width="1.07421875" style="188" customWidth="1"/>
    <col min="8713" max="8713" width="1.3046875" style="188" customWidth="1"/>
    <col min="8714" max="8714" width="35.53515625" style="188" customWidth="1"/>
    <col min="8715" max="8715" width="10.23046875" style="188" customWidth="1"/>
    <col min="8716" max="8716" width="1.69140625" style="188" customWidth="1"/>
    <col min="8717" max="8717" width="10.84375" style="188" customWidth="1"/>
    <col min="8718" max="8718" width="1.69140625" style="188" customWidth="1"/>
    <col min="8719" max="8719" width="8.765625" style="188" customWidth="1"/>
    <col min="8720" max="8720" width="1.69140625" style="188" customWidth="1"/>
    <col min="8721" max="8721" width="9.765625" style="188" customWidth="1"/>
    <col min="8722" max="8722" width="1.69140625" style="188" customWidth="1"/>
    <col min="8723" max="8723" width="1.07421875" style="188" customWidth="1"/>
    <col min="8724" max="8960" width="11.53515625" style="188"/>
    <col min="8961" max="8961" width="1.07421875" style="188" customWidth="1"/>
    <col min="8962" max="8962" width="2.4609375" style="188" customWidth="1"/>
    <col min="8963" max="8963" width="33.69140625" style="188" customWidth="1"/>
    <col min="8964" max="8964" width="17.69140625" style="188" customWidth="1"/>
    <col min="8965" max="8965" width="11.23046875" style="188" customWidth="1"/>
    <col min="8966" max="8966" width="1.07421875" style="188" customWidth="1"/>
    <col min="8967" max="8967" width="10.69140625" style="188" bestFit="1" customWidth="1"/>
    <col min="8968" max="8968" width="1.07421875" style="188" customWidth="1"/>
    <col min="8969" max="8969" width="1.3046875" style="188" customWidth="1"/>
    <col min="8970" max="8970" width="35.53515625" style="188" customWidth="1"/>
    <col min="8971" max="8971" width="10.23046875" style="188" customWidth="1"/>
    <col min="8972" max="8972" width="1.69140625" style="188" customWidth="1"/>
    <col min="8973" max="8973" width="10.84375" style="188" customWidth="1"/>
    <col min="8974" max="8974" width="1.69140625" style="188" customWidth="1"/>
    <col min="8975" max="8975" width="8.765625" style="188" customWidth="1"/>
    <col min="8976" max="8976" width="1.69140625" style="188" customWidth="1"/>
    <col min="8977" max="8977" width="9.765625" style="188" customWidth="1"/>
    <col min="8978" max="8978" width="1.69140625" style="188" customWidth="1"/>
    <col min="8979" max="8979" width="1.07421875" style="188" customWidth="1"/>
    <col min="8980" max="9216" width="11.53515625" style="188"/>
    <col min="9217" max="9217" width="1.07421875" style="188" customWidth="1"/>
    <col min="9218" max="9218" width="2.4609375" style="188" customWidth="1"/>
    <col min="9219" max="9219" width="33.69140625" style="188" customWidth="1"/>
    <col min="9220" max="9220" width="17.69140625" style="188" customWidth="1"/>
    <col min="9221" max="9221" width="11.23046875" style="188" customWidth="1"/>
    <col min="9222" max="9222" width="1.07421875" style="188" customWidth="1"/>
    <col min="9223" max="9223" width="10.69140625" style="188" bestFit="1" customWidth="1"/>
    <col min="9224" max="9224" width="1.07421875" style="188" customWidth="1"/>
    <col min="9225" max="9225" width="1.3046875" style="188" customWidth="1"/>
    <col min="9226" max="9226" width="35.53515625" style="188" customWidth="1"/>
    <col min="9227" max="9227" width="10.23046875" style="188" customWidth="1"/>
    <col min="9228" max="9228" width="1.69140625" style="188" customWidth="1"/>
    <col min="9229" max="9229" width="10.84375" style="188" customWidth="1"/>
    <col min="9230" max="9230" width="1.69140625" style="188" customWidth="1"/>
    <col min="9231" max="9231" width="8.765625" style="188" customWidth="1"/>
    <col min="9232" max="9232" width="1.69140625" style="188" customWidth="1"/>
    <col min="9233" max="9233" width="9.765625" style="188" customWidth="1"/>
    <col min="9234" max="9234" width="1.69140625" style="188" customWidth="1"/>
    <col min="9235" max="9235" width="1.07421875" style="188" customWidth="1"/>
    <col min="9236" max="9472" width="11.53515625" style="188"/>
    <col min="9473" max="9473" width="1.07421875" style="188" customWidth="1"/>
    <col min="9474" max="9474" width="2.4609375" style="188" customWidth="1"/>
    <col min="9475" max="9475" width="33.69140625" style="188" customWidth="1"/>
    <col min="9476" max="9476" width="17.69140625" style="188" customWidth="1"/>
    <col min="9477" max="9477" width="11.23046875" style="188" customWidth="1"/>
    <col min="9478" max="9478" width="1.07421875" style="188" customWidth="1"/>
    <col min="9479" max="9479" width="10.69140625" style="188" bestFit="1" customWidth="1"/>
    <col min="9480" max="9480" width="1.07421875" style="188" customWidth="1"/>
    <col min="9481" max="9481" width="1.3046875" style="188" customWidth="1"/>
    <col min="9482" max="9482" width="35.53515625" style="188" customWidth="1"/>
    <col min="9483" max="9483" width="10.23046875" style="188" customWidth="1"/>
    <col min="9484" max="9484" width="1.69140625" style="188" customWidth="1"/>
    <col min="9485" max="9485" width="10.84375" style="188" customWidth="1"/>
    <col min="9486" max="9486" width="1.69140625" style="188" customWidth="1"/>
    <col min="9487" max="9487" width="8.765625" style="188" customWidth="1"/>
    <col min="9488" max="9488" width="1.69140625" style="188" customWidth="1"/>
    <col min="9489" max="9489" width="9.765625" style="188" customWidth="1"/>
    <col min="9490" max="9490" width="1.69140625" style="188" customWidth="1"/>
    <col min="9491" max="9491" width="1.07421875" style="188" customWidth="1"/>
    <col min="9492" max="9728" width="11.53515625" style="188"/>
    <col min="9729" max="9729" width="1.07421875" style="188" customWidth="1"/>
    <col min="9730" max="9730" width="2.4609375" style="188" customWidth="1"/>
    <col min="9731" max="9731" width="33.69140625" style="188" customWidth="1"/>
    <col min="9732" max="9732" width="17.69140625" style="188" customWidth="1"/>
    <col min="9733" max="9733" width="11.23046875" style="188" customWidth="1"/>
    <col min="9734" max="9734" width="1.07421875" style="188" customWidth="1"/>
    <col min="9735" max="9735" width="10.69140625" style="188" bestFit="1" customWidth="1"/>
    <col min="9736" max="9736" width="1.07421875" style="188" customWidth="1"/>
    <col min="9737" max="9737" width="1.3046875" style="188" customWidth="1"/>
    <col min="9738" max="9738" width="35.53515625" style="188" customWidth="1"/>
    <col min="9739" max="9739" width="10.23046875" style="188" customWidth="1"/>
    <col min="9740" max="9740" width="1.69140625" style="188" customWidth="1"/>
    <col min="9741" max="9741" width="10.84375" style="188" customWidth="1"/>
    <col min="9742" max="9742" width="1.69140625" style="188" customWidth="1"/>
    <col min="9743" max="9743" width="8.765625" style="188" customWidth="1"/>
    <col min="9744" max="9744" width="1.69140625" style="188" customWidth="1"/>
    <col min="9745" max="9745" width="9.765625" style="188" customWidth="1"/>
    <col min="9746" max="9746" width="1.69140625" style="188" customWidth="1"/>
    <col min="9747" max="9747" width="1.07421875" style="188" customWidth="1"/>
    <col min="9748" max="9984" width="11.53515625" style="188"/>
    <col min="9985" max="9985" width="1.07421875" style="188" customWidth="1"/>
    <col min="9986" max="9986" width="2.4609375" style="188" customWidth="1"/>
    <col min="9987" max="9987" width="33.69140625" style="188" customWidth="1"/>
    <col min="9988" max="9988" width="17.69140625" style="188" customWidth="1"/>
    <col min="9989" max="9989" width="11.23046875" style="188" customWidth="1"/>
    <col min="9990" max="9990" width="1.07421875" style="188" customWidth="1"/>
    <col min="9991" max="9991" width="10.69140625" style="188" bestFit="1" customWidth="1"/>
    <col min="9992" max="9992" width="1.07421875" style="188" customWidth="1"/>
    <col min="9993" max="9993" width="1.3046875" style="188" customWidth="1"/>
    <col min="9994" max="9994" width="35.53515625" style="188" customWidth="1"/>
    <col min="9995" max="9995" width="10.23046875" style="188" customWidth="1"/>
    <col min="9996" max="9996" width="1.69140625" style="188" customWidth="1"/>
    <col min="9997" max="9997" width="10.84375" style="188" customWidth="1"/>
    <col min="9998" max="9998" width="1.69140625" style="188" customWidth="1"/>
    <col min="9999" max="9999" width="8.765625" style="188" customWidth="1"/>
    <col min="10000" max="10000" width="1.69140625" style="188" customWidth="1"/>
    <col min="10001" max="10001" width="9.765625" style="188" customWidth="1"/>
    <col min="10002" max="10002" width="1.69140625" style="188" customWidth="1"/>
    <col min="10003" max="10003" width="1.07421875" style="188" customWidth="1"/>
    <col min="10004" max="10240" width="11.53515625" style="188"/>
    <col min="10241" max="10241" width="1.07421875" style="188" customWidth="1"/>
    <col min="10242" max="10242" width="2.4609375" style="188" customWidth="1"/>
    <col min="10243" max="10243" width="33.69140625" style="188" customWidth="1"/>
    <col min="10244" max="10244" width="17.69140625" style="188" customWidth="1"/>
    <col min="10245" max="10245" width="11.23046875" style="188" customWidth="1"/>
    <col min="10246" max="10246" width="1.07421875" style="188" customWidth="1"/>
    <col min="10247" max="10247" width="10.69140625" style="188" bestFit="1" customWidth="1"/>
    <col min="10248" max="10248" width="1.07421875" style="188" customWidth="1"/>
    <col min="10249" max="10249" width="1.3046875" style="188" customWidth="1"/>
    <col min="10250" max="10250" width="35.53515625" style="188" customWidth="1"/>
    <col min="10251" max="10251" width="10.23046875" style="188" customWidth="1"/>
    <col min="10252" max="10252" width="1.69140625" style="188" customWidth="1"/>
    <col min="10253" max="10253" width="10.84375" style="188" customWidth="1"/>
    <col min="10254" max="10254" width="1.69140625" style="188" customWidth="1"/>
    <col min="10255" max="10255" width="8.765625" style="188" customWidth="1"/>
    <col min="10256" max="10256" width="1.69140625" style="188" customWidth="1"/>
    <col min="10257" max="10257" width="9.765625" style="188" customWidth="1"/>
    <col min="10258" max="10258" width="1.69140625" style="188" customWidth="1"/>
    <col min="10259" max="10259" width="1.07421875" style="188" customWidth="1"/>
    <col min="10260" max="10496" width="11.53515625" style="188"/>
    <col min="10497" max="10497" width="1.07421875" style="188" customWidth="1"/>
    <col min="10498" max="10498" width="2.4609375" style="188" customWidth="1"/>
    <col min="10499" max="10499" width="33.69140625" style="188" customWidth="1"/>
    <col min="10500" max="10500" width="17.69140625" style="188" customWidth="1"/>
    <col min="10501" max="10501" width="11.23046875" style="188" customWidth="1"/>
    <col min="10502" max="10502" width="1.07421875" style="188" customWidth="1"/>
    <col min="10503" max="10503" width="10.69140625" style="188" bestFit="1" customWidth="1"/>
    <col min="10504" max="10504" width="1.07421875" style="188" customWidth="1"/>
    <col min="10505" max="10505" width="1.3046875" style="188" customWidth="1"/>
    <col min="10506" max="10506" width="35.53515625" style="188" customWidth="1"/>
    <col min="10507" max="10507" width="10.23046875" style="188" customWidth="1"/>
    <col min="10508" max="10508" width="1.69140625" style="188" customWidth="1"/>
    <col min="10509" max="10509" width="10.84375" style="188" customWidth="1"/>
    <col min="10510" max="10510" width="1.69140625" style="188" customWidth="1"/>
    <col min="10511" max="10511" width="8.765625" style="188" customWidth="1"/>
    <col min="10512" max="10512" width="1.69140625" style="188" customWidth="1"/>
    <col min="10513" max="10513" width="9.765625" style="188" customWidth="1"/>
    <col min="10514" max="10514" width="1.69140625" style="188" customWidth="1"/>
    <col min="10515" max="10515" width="1.07421875" style="188" customWidth="1"/>
    <col min="10516" max="10752" width="11.53515625" style="188"/>
    <col min="10753" max="10753" width="1.07421875" style="188" customWidth="1"/>
    <col min="10754" max="10754" width="2.4609375" style="188" customWidth="1"/>
    <col min="10755" max="10755" width="33.69140625" style="188" customWidth="1"/>
    <col min="10756" max="10756" width="17.69140625" style="188" customWidth="1"/>
    <col min="10757" max="10757" width="11.23046875" style="188" customWidth="1"/>
    <col min="10758" max="10758" width="1.07421875" style="188" customWidth="1"/>
    <col min="10759" max="10759" width="10.69140625" style="188" bestFit="1" customWidth="1"/>
    <col min="10760" max="10760" width="1.07421875" style="188" customWidth="1"/>
    <col min="10761" max="10761" width="1.3046875" style="188" customWidth="1"/>
    <col min="10762" max="10762" width="35.53515625" style="188" customWidth="1"/>
    <col min="10763" max="10763" width="10.23046875" style="188" customWidth="1"/>
    <col min="10764" max="10764" width="1.69140625" style="188" customWidth="1"/>
    <col min="10765" max="10765" width="10.84375" style="188" customWidth="1"/>
    <col min="10766" max="10766" width="1.69140625" style="188" customWidth="1"/>
    <col min="10767" max="10767" width="8.765625" style="188" customWidth="1"/>
    <col min="10768" max="10768" width="1.69140625" style="188" customWidth="1"/>
    <col min="10769" max="10769" width="9.765625" style="188" customWidth="1"/>
    <col min="10770" max="10770" width="1.69140625" style="188" customWidth="1"/>
    <col min="10771" max="10771" width="1.07421875" style="188" customWidth="1"/>
    <col min="10772" max="11008" width="11.53515625" style="188"/>
    <col min="11009" max="11009" width="1.07421875" style="188" customWidth="1"/>
    <col min="11010" max="11010" width="2.4609375" style="188" customWidth="1"/>
    <col min="11011" max="11011" width="33.69140625" style="188" customWidth="1"/>
    <col min="11012" max="11012" width="17.69140625" style="188" customWidth="1"/>
    <col min="11013" max="11013" width="11.23046875" style="188" customWidth="1"/>
    <col min="11014" max="11014" width="1.07421875" style="188" customWidth="1"/>
    <col min="11015" max="11015" width="10.69140625" style="188" bestFit="1" customWidth="1"/>
    <col min="11016" max="11016" width="1.07421875" style="188" customWidth="1"/>
    <col min="11017" max="11017" width="1.3046875" style="188" customWidth="1"/>
    <col min="11018" max="11018" width="35.53515625" style="188" customWidth="1"/>
    <col min="11019" max="11019" width="10.23046875" style="188" customWidth="1"/>
    <col min="11020" max="11020" width="1.69140625" style="188" customWidth="1"/>
    <col min="11021" max="11021" width="10.84375" style="188" customWidth="1"/>
    <col min="11022" max="11022" width="1.69140625" style="188" customWidth="1"/>
    <col min="11023" max="11023" width="8.765625" style="188" customWidth="1"/>
    <col min="11024" max="11024" width="1.69140625" style="188" customWidth="1"/>
    <col min="11025" max="11025" width="9.765625" style="188" customWidth="1"/>
    <col min="11026" max="11026" width="1.69140625" style="188" customWidth="1"/>
    <col min="11027" max="11027" width="1.07421875" style="188" customWidth="1"/>
    <col min="11028" max="11264" width="11.53515625" style="188"/>
    <col min="11265" max="11265" width="1.07421875" style="188" customWidth="1"/>
    <col min="11266" max="11266" width="2.4609375" style="188" customWidth="1"/>
    <col min="11267" max="11267" width="33.69140625" style="188" customWidth="1"/>
    <col min="11268" max="11268" width="17.69140625" style="188" customWidth="1"/>
    <col min="11269" max="11269" width="11.23046875" style="188" customWidth="1"/>
    <col min="11270" max="11270" width="1.07421875" style="188" customWidth="1"/>
    <col min="11271" max="11271" width="10.69140625" style="188" bestFit="1" customWidth="1"/>
    <col min="11272" max="11272" width="1.07421875" style="188" customWidth="1"/>
    <col min="11273" max="11273" width="1.3046875" style="188" customWidth="1"/>
    <col min="11274" max="11274" width="35.53515625" style="188" customWidth="1"/>
    <col min="11275" max="11275" width="10.23046875" style="188" customWidth="1"/>
    <col min="11276" max="11276" width="1.69140625" style="188" customWidth="1"/>
    <col min="11277" max="11277" width="10.84375" style="188" customWidth="1"/>
    <col min="11278" max="11278" width="1.69140625" style="188" customWidth="1"/>
    <col min="11279" max="11279" width="8.765625" style="188" customWidth="1"/>
    <col min="11280" max="11280" width="1.69140625" style="188" customWidth="1"/>
    <col min="11281" max="11281" width="9.765625" style="188" customWidth="1"/>
    <col min="11282" max="11282" width="1.69140625" style="188" customWidth="1"/>
    <col min="11283" max="11283" width="1.07421875" style="188" customWidth="1"/>
    <col min="11284" max="11520" width="11.53515625" style="188"/>
    <col min="11521" max="11521" width="1.07421875" style="188" customWidth="1"/>
    <col min="11522" max="11522" width="2.4609375" style="188" customWidth="1"/>
    <col min="11523" max="11523" width="33.69140625" style="188" customWidth="1"/>
    <col min="11524" max="11524" width="17.69140625" style="188" customWidth="1"/>
    <col min="11525" max="11525" width="11.23046875" style="188" customWidth="1"/>
    <col min="11526" max="11526" width="1.07421875" style="188" customWidth="1"/>
    <col min="11527" max="11527" width="10.69140625" style="188" bestFit="1" customWidth="1"/>
    <col min="11528" max="11528" width="1.07421875" style="188" customWidth="1"/>
    <col min="11529" max="11529" width="1.3046875" style="188" customWidth="1"/>
    <col min="11530" max="11530" width="35.53515625" style="188" customWidth="1"/>
    <col min="11531" max="11531" width="10.23046875" style="188" customWidth="1"/>
    <col min="11532" max="11532" width="1.69140625" style="188" customWidth="1"/>
    <col min="11533" max="11533" width="10.84375" style="188" customWidth="1"/>
    <col min="11534" max="11534" width="1.69140625" style="188" customWidth="1"/>
    <col min="11535" max="11535" width="8.765625" style="188" customWidth="1"/>
    <col min="11536" max="11536" width="1.69140625" style="188" customWidth="1"/>
    <col min="11537" max="11537" width="9.765625" style="188" customWidth="1"/>
    <col min="11538" max="11538" width="1.69140625" style="188" customWidth="1"/>
    <col min="11539" max="11539" width="1.07421875" style="188" customWidth="1"/>
    <col min="11540" max="11776" width="11.53515625" style="188"/>
    <col min="11777" max="11777" width="1.07421875" style="188" customWidth="1"/>
    <col min="11778" max="11778" width="2.4609375" style="188" customWidth="1"/>
    <col min="11779" max="11779" width="33.69140625" style="188" customWidth="1"/>
    <col min="11780" max="11780" width="17.69140625" style="188" customWidth="1"/>
    <col min="11781" max="11781" width="11.23046875" style="188" customWidth="1"/>
    <col min="11782" max="11782" width="1.07421875" style="188" customWidth="1"/>
    <col min="11783" max="11783" width="10.69140625" style="188" bestFit="1" customWidth="1"/>
    <col min="11784" max="11784" width="1.07421875" style="188" customWidth="1"/>
    <col min="11785" max="11785" width="1.3046875" style="188" customWidth="1"/>
    <col min="11786" max="11786" width="35.53515625" style="188" customWidth="1"/>
    <col min="11787" max="11787" width="10.23046875" style="188" customWidth="1"/>
    <col min="11788" max="11788" width="1.69140625" style="188" customWidth="1"/>
    <col min="11789" max="11789" width="10.84375" style="188" customWidth="1"/>
    <col min="11790" max="11790" width="1.69140625" style="188" customWidth="1"/>
    <col min="11791" max="11791" width="8.765625" style="188" customWidth="1"/>
    <col min="11792" max="11792" width="1.69140625" style="188" customWidth="1"/>
    <col min="11793" max="11793" width="9.765625" style="188" customWidth="1"/>
    <col min="11794" max="11794" width="1.69140625" style="188" customWidth="1"/>
    <col min="11795" max="11795" width="1.07421875" style="188" customWidth="1"/>
    <col min="11796" max="12032" width="11.53515625" style="188"/>
    <col min="12033" max="12033" width="1.07421875" style="188" customWidth="1"/>
    <col min="12034" max="12034" width="2.4609375" style="188" customWidth="1"/>
    <col min="12035" max="12035" width="33.69140625" style="188" customWidth="1"/>
    <col min="12036" max="12036" width="17.69140625" style="188" customWidth="1"/>
    <col min="12037" max="12037" width="11.23046875" style="188" customWidth="1"/>
    <col min="12038" max="12038" width="1.07421875" style="188" customWidth="1"/>
    <col min="12039" max="12039" width="10.69140625" style="188" bestFit="1" customWidth="1"/>
    <col min="12040" max="12040" width="1.07421875" style="188" customWidth="1"/>
    <col min="12041" max="12041" width="1.3046875" style="188" customWidth="1"/>
    <col min="12042" max="12042" width="35.53515625" style="188" customWidth="1"/>
    <col min="12043" max="12043" width="10.23046875" style="188" customWidth="1"/>
    <col min="12044" max="12044" width="1.69140625" style="188" customWidth="1"/>
    <col min="12045" max="12045" width="10.84375" style="188" customWidth="1"/>
    <col min="12046" max="12046" width="1.69140625" style="188" customWidth="1"/>
    <col min="12047" max="12047" width="8.765625" style="188" customWidth="1"/>
    <col min="12048" max="12048" width="1.69140625" style="188" customWidth="1"/>
    <col min="12049" max="12049" width="9.765625" style="188" customWidth="1"/>
    <col min="12050" max="12050" width="1.69140625" style="188" customWidth="1"/>
    <col min="12051" max="12051" width="1.07421875" style="188" customWidth="1"/>
    <col min="12052" max="12288" width="11.53515625" style="188"/>
    <col min="12289" max="12289" width="1.07421875" style="188" customWidth="1"/>
    <col min="12290" max="12290" width="2.4609375" style="188" customWidth="1"/>
    <col min="12291" max="12291" width="33.69140625" style="188" customWidth="1"/>
    <col min="12292" max="12292" width="17.69140625" style="188" customWidth="1"/>
    <col min="12293" max="12293" width="11.23046875" style="188" customWidth="1"/>
    <col min="12294" max="12294" width="1.07421875" style="188" customWidth="1"/>
    <col min="12295" max="12295" width="10.69140625" style="188" bestFit="1" customWidth="1"/>
    <col min="12296" max="12296" width="1.07421875" style="188" customWidth="1"/>
    <col min="12297" max="12297" width="1.3046875" style="188" customWidth="1"/>
    <col min="12298" max="12298" width="35.53515625" style="188" customWidth="1"/>
    <col min="12299" max="12299" width="10.23046875" style="188" customWidth="1"/>
    <col min="12300" max="12300" width="1.69140625" style="188" customWidth="1"/>
    <col min="12301" max="12301" width="10.84375" style="188" customWidth="1"/>
    <col min="12302" max="12302" width="1.69140625" style="188" customWidth="1"/>
    <col min="12303" max="12303" width="8.765625" style="188" customWidth="1"/>
    <col min="12304" max="12304" width="1.69140625" style="188" customWidth="1"/>
    <col min="12305" max="12305" width="9.765625" style="188" customWidth="1"/>
    <col min="12306" max="12306" width="1.69140625" style="188" customWidth="1"/>
    <col min="12307" max="12307" width="1.07421875" style="188" customWidth="1"/>
    <col min="12308" max="12544" width="11.53515625" style="188"/>
    <col min="12545" max="12545" width="1.07421875" style="188" customWidth="1"/>
    <col min="12546" max="12546" width="2.4609375" style="188" customWidth="1"/>
    <col min="12547" max="12547" width="33.69140625" style="188" customWidth="1"/>
    <col min="12548" max="12548" width="17.69140625" style="188" customWidth="1"/>
    <col min="12549" max="12549" width="11.23046875" style="188" customWidth="1"/>
    <col min="12550" max="12550" width="1.07421875" style="188" customWidth="1"/>
    <col min="12551" max="12551" width="10.69140625" style="188" bestFit="1" customWidth="1"/>
    <col min="12552" max="12552" width="1.07421875" style="188" customWidth="1"/>
    <col min="12553" max="12553" width="1.3046875" style="188" customWidth="1"/>
    <col min="12554" max="12554" width="35.53515625" style="188" customWidth="1"/>
    <col min="12555" max="12555" width="10.23046875" style="188" customWidth="1"/>
    <col min="12556" max="12556" width="1.69140625" style="188" customWidth="1"/>
    <col min="12557" max="12557" width="10.84375" style="188" customWidth="1"/>
    <col min="12558" max="12558" width="1.69140625" style="188" customWidth="1"/>
    <col min="12559" max="12559" width="8.765625" style="188" customWidth="1"/>
    <col min="12560" max="12560" width="1.69140625" style="188" customWidth="1"/>
    <col min="12561" max="12561" width="9.765625" style="188" customWidth="1"/>
    <col min="12562" max="12562" width="1.69140625" style="188" customWidth="1"/>
    <col min="12563" max="12563" width="1.07421875" style="188" customWidth="1"/>
    <col min="12564" max="12800" width="11.53515625" style="188"/>
    <col min="12801" max="12801" width="1.07421875" style="188" customWidth="1"/>
    <col min="12802" max="12802" width="2.4609375" style="188" customWidth="1"/>
    <col min="12803" max="12803" width="33.69140625" style="188" customWidth="1"/>
    <col min="12804" max="12804" width="17.69140625" style="188" customWidth="1"/>
    <col min="12805" max="12805" width="11.23046875" style="188" customWidth="1"/>
    <col min="12806" max="12806" width="1.07421875" style="188" customWidth="1"/>
    <col min="12807" max="12807" width="10.69140625" style="188" bestFit="1" customWidth="1"/>
    <col min="12808" max="12808" width="1.07421875" style="188" customWidth="1"/>
    <col min="12809" max="12809" width="1.3046875" style="188" customWidth="1"/>
    <col min="12810" max="12810" width="35.53515625" style="188" customWidth="1"/>
    <col min="12811" max="12811" width="10.23046875" style="188" customWidth="1"/>
    <col min="12812" max="12812" width="1.69140625" style="188" customWidth="1"/>
    <col min="12813" max="12813" width="10.84375" style="188" customWidth="1"/>
    <col min="12814" max="12814" width="1.69140625" style="188" customWidth="1"/>
    <col min="12815" max="12815" width="8.765625" style="188" customWidth="1"/>
    <col min="12816" max="12816" width="1.69140625" style="188" customWidth="1"/>
    <col min="12817" max="12817" width="9.765625" style="188" customWidth="1"/>
    <col min="12818" max="12818" width="1.69140625" style="188" customWidth="1"/>
    <col min="12819" max="12819" width="1.07421875" style="188" customWidth="1"/>
    <col min="12820" max="13056" width="11.53515625" style="188"/>
    <col min="13057" max="13057" width="1.07421875" style="188" customWidth="1"/>
    <col min="13058" max="13058" width="2.4609375" style="188" customWidth="1"/>
    <col min="13059" max="13059" width="33.69140625" style="188" customWidth="1"/>
    <col min="13060" max="13060" width="17.69140625" style="188" customWidth="1"/>
    <col min="13061" max="13061" width="11.23046875" style="188" customWidth="1"/>
    <col min="13062" max="13062" width="1.07421875" style="188" customWidth="1"/>
    <col min="13063" max="13063" width="10.69140625" style="188" bestFit="1" customWidth="1"/>
    <col min="13064" max="13064" width="1.07421875" style="188" customWidth="1"/>
    <col min="13065" max="13065" width="1.3046875" style="188" customWidth="1"/>
    <col min="13066" max="13066" width="35.53515625" style="188" customWidth="1"/>
    <col min="13067" max="13067" width="10.23046875" style="188" customWidth="1"/>
    <col min="13068" max="13068" width="1.69140625" style="188" customWidth="1"/>
    <col min="13069" max="13069" width="10.84375" style="188" customWidth="1"/>
    <col min="13070" max="13070" width="1.69140625" style="188" customWidth="1"/>
    <col min="13071" max="13071" width="8.765625" style="188" customWidth="1"/>
    <col min="13072" max="13072" width="1.69140625" style="188" customWidth="1"/>
    <col min="13073" max="13073" width="9.765625" style="188" customWidth="1"/>
    <col min="13074" max="13074" width="1.69140625" style="188" customWidth="1"/>
    <col min="13075" max="13075" width="1.07421875" style="188" customWidth="1"/>
    <col min="13076" max="13312" width="11.53515625" style="188"/>
    <col min="13313" max="13313" width="1.07421875" style="188" customWidth="1"/>
    <col min="13314" max="13314" width="2.4609375" style="188" customWidth="1"/>
    <col min="13315" max="13315" width="33.69140625" style="188" customWidth="1"/>
    <col min="13316" max="13316" width="17.69140625" style="188" customWidth="1"/>
    <col min="13317" max="13317" width="11.23046875" style="188" customWidth="1"/>
    <col min="13318" max="13318" width="1.07421875" style="188" customWidth="1"/>
    <col min="13319" max="13319" width="10.69140625" style="188" bestFit="1" customWidth="1"/>
    <col min="13320" max="13320" width="1.07421875" style="188" customWidth="1"/>
    <col min="13321" max="13321" width="1.3046875" style="188" customWidth="1"/>
    <col min="13322" max="13322" width="35.53515625" style="188" customWidth="1"/>
    <col min="13323" max="13323" width="10.23046875" style="188" customWidth="1"/>
    <col min="13324" max="13324" width="1.69140625" style="188" customWidth="1"/>
    <col min="13325" max="13325" width="10.84375" style="188" customWidth="1"/>
    <col min="13326" max="13326" width="1.69140625" style="188" customWidth="1"/>
    <col min="13327" max="13327" width="8.765625" style="188" customWidth="1"/>
    <col min="13328" max="13328" width="1.69140625" style="188" customWidth="1"/>
    <col min="13329" max="13329" width="9.765625" style="188" customWidth="1"/>
    <col min="13330" max="13330" width="1.69140625" style="188" customWidth="1"/>
    <col min="13331" max="13331" width="1.07421875" style="188" customWidth="1"/>
    <col min="13332" max="13568" width="11.53515625" style="188"/>
    <col min="13569" max="13569" width="1.07421875" style="188" customWidth="1"/>
    <col min="13570" max="13570" width="2.4609375" style="188" customWidth="1"/>
    <col min="13571" max="13571" width="33.69140625" style="188" customWidth="1"/>
    <col min="13572" max="13572" width="17.69140625" style="188" customWidth="1"/>
    <col min="13573" max="13573" width="11.23046875" style="188" customWidth="1"/>
    <col min="13574" max="13574" width="1.07421875" style="188" customWidth="1"/>
    <col min="13575" max="13575" width="10.69140625" style="188" bestFit="1" customWidth="1"/>
    <col min="13576" max="13576" width="1.07421875" style="188" customWidth="1"/>
    <col min="13577" max="13577" width="1.3046875" style="188" customWidth="1"/>
    <col min="13578" max="13578" width="35.53515625" style="188" customWidth="1"/>
    <col min="13579" max="13579" width="10.23046875" style="188" customWidth="1"/>
    <col min="13580" max="13580" width="1.69140625" style="188" customWidth="1"/>
    <col min="13581" max="13581" width="10.84375" style="188" customWidth="1"/>
    <col min="13582" max="13582" width="1.69140625" style="188" customWidth="1"/>
    <col min="13583" max="13583" width="8.765625" style="188" customWidth="1"/>
    <col min="13584" max="13584" width="1.69140625" style="188" customWidth="1"/>
    <col min="13585" max="13585" width="9.765625" style="188" customWidth="1"/>
    <col min="13586" max="13586" width="1.69140625" style="188" customWidth="1"/>
    <col min="13587" max="13587" width="1.07421875" style="188" customWidth="1"/>
    <col min="13588" max="13824" width="11.53515625" style="188"/>
    <col min="13825" max="13825" width="1.07421875" style="188" customWidth="1"/>
    <col min="13826" max="13826" width="2.4609375" style="188" customWidth="1"/>
    <col min="13827" max="13827" width="33.69140625" style="188" customWidth="1"/>
    <col min="13828" max="13828" width="17.69140625" style="188" customWidth="1"/>
    <col min="13829" max="13829" width="11.23046875" style="188" customWidth="1"/>
    <col min="13830" max="13830" width="1.07421875" style="188" customWidth="1"/>
    <col min="13831" max="13831" width="10.69140625" style="188" bestFit="1" customWidth="1"/>
    <col min="13832" max="13832" width="1.07421875" style="188" customWidth="1"/>
    <col min="13833" max="13833" width="1.3046875" style="188" customWidth="1"/>
    <col min="13834" max="13834" width="35.53515625" style="188" customWidth="1"/>
    <col min="13835" max="13835" width="10.23046875" style="188" customWidth="1"/>
    <col min="13836" max="13836" width="1.69140625" style="188" customWidth="1"/>
    <col min="13837" max="13837" width="10.84375" style="188" customWidth="1"/>
    <col min="13838" max="13838" width="1.69140625" style="188" customWidth="1"/>
    <col min="13839" max="13839" width="8.765625" style="188" customWidth="1"/>
    <col min="13840" max="13840" width="1.69140625" style="188" customWidth="1"/>
    <col min="13841" max="13841" width="9.765625" style="188" customWidth="1"/>
    <col min="13842" max="13842" width="1.69140625" style="188" customWidth="1"/>
    <col min="13843" max="13843" width="1.07421875" style="188" customWidth="1"/>
    <col min="13844" max="14080" width="11.53515625" style="188"/>
    <col min="14081" max="14081" width="1.07421875" style="188" customWidth="1"/>
    <col min="14082" max="14082" width="2.4609375" style="188" customWidth="1"/>
    <col min="14083" max="14083" width="33.69140625" style="188" customWidth="1"/>
    <col min="14084" max="14084" width="17.69140625" style="188" customWidth="1"/>
    <col min="14085" max="14085" width="11.23046875" style="188" customWidth="1"/>
    <col min="14086" max="14086" width="1.07421875" style="188" customWidth="1"/>
    <col min="14087" max="14087" width="10.69140625" style="188" bestFit="1" customWidth="1"/>
    <col min="14088" max="14088" width="1.07421875" style="188" customWidth="1"/>
    <col min="14089" max="14089" width="1.3046875" style="188" customWidth="1"/>
    <col min="14090" max="14090" width="35.53515625" style="188" customWidth="1"/>
    <col min="14091" max="14091" width="10.23046875" style="188" customWidth="1"/>
    <col min="14092" max="14092" width="1.69140625" style="188" customWidth="1"/>
    <col min="14093" max="14093" width="10.84375" style="188" customWidth="1"/>
    <col min="14094" max="14094" width="1.69140625" style="188" customWidth="1"/>
    <col min="14095" max="14095" width="8.765625" style="188" customWidth="1"/>
    <col min="14096" max="14096" width="1.69140625" style="188" customWidth="1"/>
    <col min="14097" max="14097" width="9.765625" style="188" customWidth="1"/>
    <col min="14098" max="14098" width="1.69140625" style="188" customWidth="1"/>
    <col min="14099" max="14099" width="1.07421875" style="188" customWidth="1"/>
    <col min="14100" max="14336" width="11.53515625" style="188"/>
    <col min="14337" max="14337" width="1.07421875" style="188" customWidth="1"/>
    <col min="14338" max="14338" width="2.4609375" style="188" customWidth="1"/>
    <col min="14339" max="14339" width="33.69140625" style="188" customWidth="1"/>
    <col min="14340" max="14340" width="17.69140625" style="188" customWidth="1"/>
    <col min="14341" max="14341" width="11.23046875" style="188" customWidth="1"/>
    <col min="14342" max="14342" width="1.07421875" style="188" customWidth="1"/>
    <col min="14343" max="14343" width="10.69140625" style="188" bestFit="1" customWidth="1"/>
    <col min="14344" max="14344" width="1.07421875" style="188" customWidth="1"/>
    <col min="14345" max="14345" width="1.3046875" style="188" customWidth="1"/>
    <col min="14346" max="14346" width="35.53515625" style="188" customWidth="1"/>
    <col min="14347" max="14347" width="10.23046875" style="188" customWidth="1"/>
    <col min="14348" max="14348" width="1.69140625" style="188" customWidth="1"/>
    <col min="14349" max="14349" width="10.84375" style="188" customWidth="1"/>
    <col min="14350" max="14350" width="1.69140625" style="188" customWidth="1"/>
    <col min="14351" max="14351" width="8.765625" style="188" customWidth="1"/>
    <col min="14352" max="14352" width="1.69140625" style="188" customWidth="1"/>
    <col min="14353" max="14353" width="9.765625" style="188" customWidth="1"/>
    <col min="14354" max="14354" width="1.69140625" style="188" customWidth="1"/>
    <col min="14355" max="14355" width="1.07421875" style="188" customWidth="1"/>
    <col min="14356" max="14592" width="11.53515625" style="188"/>
    <col min="14593" max="14593" width="1.07421875" style="188" customWidth="1"/>
    <col min="14594" max="14594" width="2.4609375" style="188" customWidth="1"/>
    <col min="14595" max="14595" width="33.69140625" style="188" customWidth="1"/>
    <col min="14596" max="14596" width="17.69140625" style="188" customWidth="1"/>
    <col min="14597" max="14597" width="11.23046875" style="188" customWidth="1"/>
    <col min="14598" max="14598" width="1.07421875" style="188" customWidth="1"/>
    <col min="14599" max="14599" width="10.69140625" style="188" bestFit="1" customWidth="1"/>
    <col min="14600" max="14600" width="1.07421875" style="188" customWidth="1"/>
    <col min="14601" max="14601" width="1.3046875" style="188" customWidth="1"/>
    <col min="14602" max="14602" width="35.53515625" style="188" customWidth="1"/>
    <col min="14603" max="14603" width="10.23046875" style="188" customWidth="1"/>
    <col min="14604" max="14604" width="1.69140625" style="188" customWidth="1"/>
    <col min="14605" max="14605" width="10.84375" style="188" customWidth="1"/>
    <col min="14606" max="14606" width="1.69140625" style="188" customWidth="1"/>
    <col min="14607" max="14607" width="8.765625" style="188" customWidth="1"/>
    <col min="14608" max="14608" width="1.69140625" style="188" customWidth="1"/>
    <col min="14609" max="14609" width="9.765625" style="188" customWidth="1"/>
    <col min="14610" max="14610" width="1.69140625" style="188" customWidth="1"/>
    <col min="14611" max="14611" width="1.07421875" style="188" customWidth="1"/>
    <col min="14612" max="14848" width="11.53515625" style="188"/>
    <col min="14849" max="14849" width="1.07421875" style="188" customWidth="1"/>
    <col min="14850" max="14850" width="2.4609375" style="188" customWidth="1"/>
    <col min="14851" max="14851" width="33.69140625" style="188" customWidth="1"/>
    <col min="14852" max="14852" width="17.69140625" style="188" customWidth="1"/>
    <col min="14853" max="14853" width="11.23046875" style="188" customWidth="1"/>
    <col min="14854" max="14854" width="1.07421875" style="188" customWidth="1"/>
    <col min="14855" max="14855" width="10.69140625" style="188" bestFit="1" customWidth="1"/>
    <col min="14856" max="14856" width="1.07421875" style="188" customWidth="1"/>
    <col min="14857" max="14857" width="1.3046875" style="188" customWidth="1"/>
    <col min="14858" max="14858" width="35.53515625" style="188" customWidth="1"/>
    <col min="14859" max="14859" width="10.23046875" style="188" customWidth="1"/>
    <col min="14860" max="14860" width="1.69140625" style="188" customWidth="1"/>
    <col min="14861" max="14861" width="10.84375" style="188" customWidth="1"/>
    <col min="14862" max="14862" width="1.69140625" style="188" customWidth="1"/>
    <col min="14863" max="14863" width="8.765625" style="188" customWidth="1"/>
    <col min="14864" max="14864" width="1.69140625" style="188" customWidth="1"/>
    <col min="14865" max="14865" width="9.765625" style="188" customWidth="1"/>
    <col min="14866" max="14866" width="1.69140625" style="188" customWidth="1"/>
    <col min="14867" max="14867" width="1.07421875" style="188" customWidth="1"/>
    <col min="14868" max="15104" width="11.53515625" style="188"/>
    <col min="15105" max="15105" width="1.07421875" style="188" customWidth="1"/>
    <col min="15106" max="15106" width="2.4609375" style="188" customWidth="1"/>
    <col min="15107" max="15107" width="33.69140625" style="188" customWidth="1"/>
    <col min="15108" max="15108" width="17.69140625" style="188" customWidth="1"/>
    <col min="15109" max="15109" width="11.23046875" style="188" customWidth="1"/>
    <col min="15110" max="15110" width="1.07421875" style="188" customWidth="1"/>
    <col min="15111" max="15111" width="10.69140625" style="188" bestFit="1" customWidth="1"/>
    <col min="15112" max="15112" width="1.07421875" style="188" customWidth="1"/>
    <col min="15113" max="15113" width="1.3046875" style="188" customWidth="1"/>
    <col min="15114" max="15114" width="35.53515625" style="188" customWidth="1"/>
    <col min="15115" max="15115" width="10.23046875" style="188" customWidth="1"/>
    <col min="15116" max="15116" width="1.69140625" style="188" customWidth="1"/>
    <col min="15117" max="15117" width="10.84375" style="188" customWidth="1"/>
    <col min="15118" max="15118" width="1.69140625" style="188" customWidth="1"/>
    <col min="15119" max="15119" width="8.765625" style="188" customWidth="1"/>
    <col min="15120" max="15120" width="1.69140625" style="188" customWidth="1"/>
    <col min="15121" max="15121" width="9.765625" style="188" customWidth="1"/>
    <col min="15122" max="15122" width="1.69140625" style="188" customWidth="1"/>
    <col min="15123" max="15123" width="1.07421875" style="188" customWidth="1"/>
    <col min="15124" max="15360" width="11.53515625" style="188"/>
    <col min="15361" max="15361" width="1.07421875" style="188" customWidth="1"/>
    <col min="15362" max="15362" width="2.4609375" style="188" customWidth="1"/>
    <col min="15363" max="15363" width="33.69140625" style="188" customWidth="1"/>
    <col min="15364" max="15364" width="17.69140625" style="188" customWidth="1"/>
    <col min="15365" max="15365" width="11.23046875" style="188" customWidth="1"/>
    <col min="15366" max="15366" width="1.07421875" style="188" customWidth="1"/>
    <col min="15367" max="15367" width="10.69140625" style="188" bestFit="1" customWidth="1"/>
    <col min="15368" max="15368" width="1.07421875" style="188" customWidth="1"/>
    <col min="15369" max="15369" width="1.3046875" style="188" customWidth="1"/>
    <col min="15370" max="15370" width="35.53515625" style="188" customWidth="1"/>
    <col min="15371" max="15371" width="10.23046875" style="188" customWidth="1"/>
    <col min="15372" max="15372" width="1.69140625" style="188" customWidth="1"/>
    <col min="15373" max="15373" width="10.84375" style="188" customWidth="1"/>
    <col min="15374" max="15374" width="1.69140625" style="188" customWidth="1"/>
    <col min="15375" max="15375" width="8.765625" style="188" customWidth="1"/>
    <col min="15376" max="15376" width="1.69140625" style="188" customWidth="1"/>
    <col min="15377" max="15377" width="9.765625" style="188" customWidth="1"/>
    <col min="15378" max="15378" width="1.69140625" style="188" customWidth="1"/>
    <col min="15379" max="15379" width="1.07421875" style="188" customWidth="1"/>
    <col min="15380" max="15616" width="11.53515625" style="188"/>
    <col min="15617" max="15617" width="1.07421875" style="188" customWidth="1"/>
    <col min="15618" max="15618" width="2.4609375" style="188" customWidth="1"/>
    <col min="15619" max="15619" width="33.69140625" style="188" customWidth="1"/>
    <col min="15620" max="15620" width="17.69140625" style="188" customWidth="1"/>
    <col min="15621" max="15621" width="11.23046875" style="188" customWidth="1"/>
    <col min="15622" max="15622" width="1.07421875" style="188" customWidth="1"/>
    <col min="15623" max="15623" width="10.69140625" style="188" bestFit="1" customWidth="1"/>
    <col min="15624" max="15624" width="1.07421875" style="188" customWidth="1"/>
    <col min="15625" max="15625" width="1.3046875" style="188" customWidth="1"/>
    <col min="15626" max="15626" width="35.53515625" style="188" customWidth="1"/>
    <col min="15627" max="15627" width="10.23046875" style="188" customWidth="1"/>
    <col min="15628" max="15628" width="1.69140625" style="188" customWidth="1"/>
    <col min="15629" max="15629" width="10.84375" style="188" customWidth="1"/>
    <col min="15630" max="15630" width="1.69140625" style="188" customWidth="1"/>
    <col min="15631" max="15631" width="8.765625" style="188" customWidth="1"/>
    <col min="15632" max="15632" width="1.69140625" style="188" customWidth="1"/>
    <col min="15633" max="15633" width="9.765625" style="188" customWidth="1"/>
    <col min="15634" max="15634" width="1.69140625" style="188" customWidth="1"/>
    <col min="15635" max="15635" width="1.07421875" style="188" customWidth="1"/>
    <col min="15636" max="15872" width="11.53515625" style="188"/>
    <col min="15873" max="15873" width="1.07421875" style="188" customWidth="1"/>
    <col min="15874" max="15874" width="2.4609375" style="188" customWidth="1"/>
    <col min="15875" max="15875" width="33.69140625" style="188" customWidth="1"/>
    <col min="15876" max="15876" width="17.69140625" style="188" customWidth="1"/>
    <col min="15877" max="15877" width="11.23046875" style="188" customWidth="1"/>
    <col min="15878" max="15878" width="1.07421875" style="188" customWidth="1"/>
    <col min="15879" max="15879" width="10.69140625" style="188" bestFit="1" customWidth="1"/>
    <col min="15880" max="15880" width="1.07421875" style="188" customWidth="1"/>
    <col min="15881" max="15881" width="1.3046875" style="188" customWidth="1"/>
    <col min="15882" max="15882" width="35.53515625" style="188" customWidth="1"/>
    <col min="15883" max="15883" width="10.23046875" style="188" customWidth="1"/>
    <col min="15884" max="15884" width="1.69140625" style="188" customWidth="1"/>
    <col min="15885" max="15885" width="10.84375" style="188" customWidth="1"/>
    <col min="15886" max="15886" width="1.69140625" style="188" customWidth="1"/>
    <col min="15887" max="15887" width="8.765625" style="188" customWidth="1"/>
    <col min="15888" max="15888" width="1.69140625" style="188" customWidth="1"/>
    <col min="15889" max="15889" width="9.765625" style="188" customWidth="1"/>
    <col min="15890" max="15890" width="1.69140625" style="188" customWidth="1"/>
    <col min="15891" max="15891" width="1.07421875" style="188" customWidth="1"/>
    <col min="15892" max="16128" width="11.53515625" style="188"/>
    <col min="16129" max="16129" width="1.07421875" style="188" customWidth="1"/>
    <col min="16130" max="16130" width="2.4609375" style="188" customWidth="1"/>
    <col min="16131" max="16131" width="33.69140625" style="188" customWidth="1"/>
    <col min="16132" max="16132" width="17.69140625" style="188" customWidth="1"/>
    <col min="16133" max="16133" width="11.23046875" style="188" customWidth="1"/>
    <col min="16134" max="16134" width="1.07421875" style="188" customWidth="1"/>
    <col min="16135" max="16135" width="10.69140625" style="188" bestFit="1" customWidth="1"/>
    <col min="16136" max="16136" width="1.07421875" style="188" customWidth="1"/>
    <col min="16137" max="16137" width="1.3046875" style="188" customWidth="1"/>
    <col min="16138" max="16138" width="35.53515625" style="188" customWidth="1"/>
    <col min="16139" max="16139" width="10.23046875" style="188" customWidth="1"/>
    <col min="16140" max="16140" width="1.69140625" style="188" customWidth="1"/>
    <col min="16141" max="16141" width="10.84375" style="188" customWidth="1"/>
    <col min="16142" max="16142" width="1.69140625" style="188" customWidth="1"/>
    <col min="16143" max="16143" width="8.765625" style="188" customWidth="1"/>
    <col min="16144" max="16144" width="1.69140625" style="188" customWidth="1"/>
    <col min="16145" max="16145" width="9.765625" style="188" customWidth="1"/>
    <col min="16146" max="16146" width="1.69140625" style="188" customWidth="1"/>
    <col min="16147" max="16147" width="1.07421875" style="188" customWidth="1"/>
    <col min="16148" max="16384" width="11.53515625" style="188"/>
  </cols>
  <sheetData>
    <row r="1" spans="2:18" ht="7.5" customHeight="1" thickBot="1" x14ac:dyDescent="0.3"/>
    <row r="2" spans="2:18" ht="21" thickTop="1" thickBot="1" x14ac:dyDescent="0.45">
      <c r="B2" s="189" t="s">
        <v>111</v>
      </c>
      <c r="C2" s="190"/>
      <c r="D2" s="190"/>
      <c r="E2" s="191" t="s">
        <v>116</v>
      </c>
      <c r="F2" s="192"/>
      <c r="G2" s="193"/>
      <c r="H2" s="194"/>
      <c r="I2" s="195"/>
      <c r="J2" s="196" t="s">
        <v>112</v>
      </c>
      <c r="K2" s="197"/>
      <c r="L2" s="197"/>
      <c r="M2" s="197"/>
      <c r="N2" s="420" t="str">
        <f>E2</f>
        <v>Kalkulation  SGB XI</v>
      </c>
      <c r="O2" s="421"/>
      <c r="P2" s="421"/>
      <c r="Q2" s="422"/>
      <c r="R2" s="198"/>
    </row>
    <row r="3" spans="2:18" ht="12.75" customHeight="1" thickTop="1" thickBot="1" x14ac:dyDescent="0.45">
      <c r="B3" s="199"/>
      <c r="H3" s="200"/>
      <c r="I3" s="201"/>
      <c r="J3" s="202"/>
      <c r="K3" s="203"/>
      <c r="L3" s="203"/>
      <c r="M3" s="203"/>
      <c r="N3" s="203"/>
      <c r="O3" s="203"/>
      <c r="P3" s="203"/>
      <c r="Q3" s="203"/>
      <c r="R3" s="204"/>
    </row>
    <row r="4" spans="2:18" ht="19" thickTop="1" thickBot="1" x14ac:dyDescent="0.45">
      <c r="B4" s="205"/>
      <c r="C4" s="206" t="s">
        <v>9</v>
      </c>
      <c r="D4" s="423" t="s">
        <v>10</v>
      </c>
      <c r="E4" s="424"/>
      <c r="F4" s="424"/>
      <c r="G4" s="425"/>
      <c r="H4" s="207"/>
      <c r="I4" s="208"/>
      <c r="J4" s="209" t="s">
        <v>11</v>
      </c>
      <c r="K4" s="203"/>
      <c r="L4" s="203"/>
      <c r="M4" s="203"/>
      <c r="N4" s="203"/>
      <c r="O4" s="203"/>
      <c r="P4" s="203"/>
      <c r="Q4" s="203"/>
      <c r="R4" s="204"/>
    </row>
    <row r="5" spans="2:18" ht="13" thickTop="1" x14ac:dyDescent="0.25">
      <c r="B5" s="210"/>
      <c r="C5" s="211"/>
      <c r="D5" s="211"/>
      <c r="E5" s="211"/>
      <c r="F5" s="211"/>
      <c r="G5" s="211"/>
      <c r="H5" s="212"/>
      <c r="I5" s="213"/>
      <c r="J5" s="214"/>
      <c r="K5" s="214"/>
      <c r="L5" s="214"/>
      <c r="M5" s="214"/>
      <c r="N5" s="214"/>
      <c r="O5" s="214"/>
      <c r="P5" s="214"/>
      <c r="Q5" s="214"/>
      <c r="R5" s="215"/>
    </row>
    <row r="6" spans="2:18" ht="20.25" customHeight="1" x14ac:dyDescent="0.4">
      <c r="B6" s="216" t="s">
        <v>12</v>
      </c>
      <c r="C6" s="217"/>
      <c r="D6" s="217"/>
      <c r="E6" s="217"/>
      <c r="F6" s="217"/>
      <c r="G6" s="217"/>
      <c r="H6" s="200"/>
      <c r="I6" s="218"/>
      <c r="J6" s="219" t="s">
        <v>12</v>
      </c>
      <c r="K6" s="203"/>
      <c r="L6" s="203"/>
      <c r="M6" s="203"/>
      <c r="N6" s="203"/>
      <c r="O6" s="203"/>
      <c r="P6" s="203"/>
      <c r="Q6" s="203"/>
      <c r="R6" s="204"/>
    </row>
    <row r="7" spans="2:18" ht="21" customHeight="1" thickBot="1" x14ac:dyDescent="0.35">
      <c r="B7" s="205"/>
      <c r="C7" s="220" t="s">
        <v>13</v>
      </c>
      <c r="D7" s="221" t="s">
        <v>14</v>
      </c>
      <c r="E7" s="221" t="s">
        <v>15</v>
      </c>
      <c r="F7" s="222"/>
      <c r="G7" s="222"/>
      <c r="H7" s="200"/>
      <c r="I7" s="218"/>
      <c r="J7" s="203"/>
      <c r="K7" s="203" t="s">
        <v>4</v>
      </c>
      <c r="L7" s="203"/>
      <c r="M7" s="203" t="s">
        <v>16</v>
      </c>
      <c r="N7" s="203"/>
      <c r="O7" s="203" t="s">
        <v>17</v>
      </c>
      <c r="P7" s="203"/>
      <c r="Q7" s="223" t="s">
        <v>56</v>
      </c>
      <c r="R7" s="204"/>
    </row>
    <row r="8" spans="2:18" ht="16.5" thickTop="1" thickBot="1" x14ac:dyDescent="0.4">
      <c r="B8" s="205"/>
      <c r="C8" s="224" t="s">
        <v>3</v>
      </c>
      <c r="D8" s="225">
        <v>3.9</v>
      </c>
      <c r="E8" s="226">
        <v>293455</v>
      </c>
      <c r="F8" s="227"/>
      <c r="G8" s="222"/>
      <c r="H8" s="200"/>
      <c r="I8" s="228"/>
      <c r="J8" s="229" t="str">
        <f t="shared" ref="J8:J13" si="0">C8</f>
        <v>Pflegefachkräfte</v>
      </c>
      <c r="K8" s="230">
        <f t="shared" ref="K8:K12" si="1">IF(E8=0,0,E8/D8)</f>
        <v>75244.871794871797</v>
      </c>
      <c r="L8" s="231"/>
      <c r="M8" s="232">
        <f t="shared" ref="M8:M12" si="2">D8/$D$15</f>
        <v>0.33913043478260868</v>
      </c>
      <c r="N8" s="231"/>
      <c r="O8" s="232">
        <f t="shared" ref="O8:O12" si="3">E8/$E$15</f>
        <v>0.41966687498301769</v>
      </c>
      <c r="P8" s="233"/>
      <c r="Q8" s="231"/>
      <c r="R8" s="234"/>
    </row>
    <row r="9" spans="2:18" ht="16.5" thickTop="1" thickBot="1" x14ac:dyDescent="0.4">
      <c r="B9" s="205"/>
      <c r="C9" s="224" t="s">
        <v>2</v>
      </c>
      <c r="D9" s="225">
        <v>4.0999999999999996</v>
      </c>
      <c r="E9" s="226">
        <v>239813</v>
      </c>
      <c r="F9" s="227"/>
      <c r="G9" s="222"/>
      <c r="H9" s="200"/>
      <c r="I9" s="228"/>
      <c r="J9" s="235" t="str">
        <f t="shared" si="0"/>
        <v>Pflegekräfte</v>
      </c>
      <c r="K9" s="230">
        <f t="shared" si="1"/>
        <v>58490.975609756104</v>
      </c>
      <c r="L9" s="231"/>
      <c r="M9" s="232">
        <f t="shared" si="2"/>
        <v>0.35652173913043478</v>
      </c>
      <c r="N9" s="231"/>
      <c r="O9" s="232">
        <f t="shared" si="3"/>
        <v>0.34295402119678459</v>
      </c>
      <c r="P9" s="233"/>
      <c r="Q9" s="231"/>
      <c r="R9" s="234"/>
    </row>
    <row r="10" spans="2:18" ht="16.5" thickTop="1" thickBot="1" x14ac:dyDescent="0.4">
      <c r="B10" s="205"/>
      <c r="C10" s="224" t="s">
        <v>18</v>
      </c>
      <c r="D10" s="225">
        <v>3.5</v>
      </c>
      <c r="E10" s="226">
        <v>155989</v>
      </c>
      <c r="F10" s="227"/>
      <c r="G10" s="222"/>
      <c r="H10" s="200"/>
      <c r="I10" s="228"/>
      <c r="J10" s="235" t="str">
        <f t="shared" si="0"/>
        <v>Pflegehilfen</v>
      </c>
      <c r="K10" s="230">
        <f t="shared" si="1"/>
        <v>44568.285714285717</v>
      </c>
      <c r="L10" s="231"/>
      <c r="M10" s="232">
        <f t="shared" si="2"/>
        <v>0.30434782608695654</v>
      </c>
      <c r="N10" s="231"/>
      <c r="O10" s="232">
        <f t="shared" si="3"/>
        <v>0.22307821015735274</v>
      </c>
      <c r="P10" s="233"/>
      <c r="Q10" s="231"/>
      <c r="R10" s="234"/>
    </row>
    <row r="11" spans="2:18" ht="16.5" thickTop="1" thickBot="1" x14ac:dyDescent="0.4">
      <c r="B11" s="205"/>
      <c r="C11" s="236"/>
      <c r="D11" s="237"/>
      <c r="E11" s="226"/>
      <c r="F11" s="227"/>
      <c r="G11" s="222"/>
      <c r="H11" s="200"/>
      <c r="I11" s="228"/>
      <c r="J11" s="235">
        <f t="shared" si="0"/>
        <v>0</v>
      </c>
      <c r="K11" s="230">
        <f t="shared" si="1"/>
        <v>0</v>
      </c>
      <c r="L11" s="231"/>
      <c r="M11" s="232">
        <f t="shared" si="2"/>
        <v>0</v>
      </c>
      <c r="N11" s="231"/>
      <c r="O11" s="232">
        <f t="shared" si="3"/>
        <v>0</v>
      </c>
      <c r="P11" s="233"/>
      <c r="Q11" s="231"/>
      <c r="R11" s="234"/>
    </row>
    <row r="12" spans="2:18" ht="16.5" thickTop="1" thickBot="1" x14ac:dyDescent="0.4">
      <c r="B12" s="205"/>
      <c r="C12" s="236"/>
      <c r="D12" s="237"/>
      <c r="E12" s="226"/>
      <c r="F12" s="227"/>
      <c r="G12" s="222"/>
      <c r="H12" s="200"/>
      <c r="I12" s="228"/>
      <c r="J12" s="235">
        <f t="shared" si="0"/>
        <v>0</v>
      </c>
      <c r="K12" s="230">
        <f t="shared" si="1"/>
        <v>0</v>
      </c>
      <c r="L12" s="231"/>
      <c r="M12" s="232">
        <f t="shared" si="2"/>
        <v>0</v>
      </c>
      <c r="N12" s="231"/>
      <c r="O12" s="232">
        <f t="shared" si="3"/>
        <v>0</v>
      </c>
      <c r="P12" s="233"/>
      <c r="Q12" s="231"/>
      <c r="R12" s="234"/>
    </row>
    <row r="13" spans="2:18" ht="16.5" thickTop="1" thickBot="1" x14ac:dyDescent="0.4">
      <c r="B13" s="205"/>
      <c r="C13" s="238" t="s">
        <v>57</v>
      </c>
      <c r="D13" s="239"/>
      <c r="E13" s="226">
        <v>10000</v>
      </c>
      <c r="F13" s="227"/>
      <c r="G13" s="222"/>
      <c r="H13" s="200"/>
      <c r="I13" s="228"/>
      <c r="J13" s="235" t="str">
        <f t="shared" si="0"/>
        <v>Personalnebenkosten (BG, Arbeitsmed. etc.)</v>
      </c>
      <c r="K13" s="231" t="s">
        <v>4</v>
      </c>
      <c r="L13" s="231"/>
      <c r="M13" s="231"/>
      <c r="N13" s="231"/>
      <c r="O13" s="240">
        <f>E13/D15</f>
        <v>869.56521739130437</v>
      </c>
      <c r="P13" s="233"/>
      <c r="Q13" s="231"/>
      <c r="R13" s="234"/>
    </row>
    <row r="14" spans="2:18" ht="4.5" customHeight="1" thickTop="1" x14ac:dyDescent="0.3">
      <c r="B14" s="205"/>
      <c r="E14" s="220"/>
      <c r="F14" s="220"/>
      <c r="G14" s="222"/>
      <c r="H14" s="200"/>
      <c r="I14" s="228"/>
      <c r="J14" s="231"/>
      <c r="K14" s="231"/>
      <c r="L14" s="231"/>
      <c r="M14" s="231"/>
      <c r="N14" s="231"/>
      <c r="O14" s="231"/>
      <c r="P14" s="231"/>
      <c r="Q14" s="231"/>
      <c r="R14" s="234"/>
    </row>
    <row r="15" spans="2:18" ht="15.5" x14ac:dyDescent="0.35">
      <c r="B15" s="205"/>
      <c r="C15" s="241" t="s">
        <v>19</v>
      </c>
      <c r="D15" s="242">
        <f>SUM(D8:D14)</f>
        <v>11.5</v>
      </c>
      <c r="E15" s="243">
        <f>SUM(E8:E14)</f>
        <v>699257</v>
      </c>
      <c r="F15" s="244"/>
      <c r="G15" s="222"/>
      <c r="H15" s="200"/>
      <c r="I15" s="228"/>
      <c r="J15" s="245" t="s">
        <v>58</v>
      </c>
      <c r="K15" s="243">
        <f>E15/D15</f>
        <v>60804.956521739128</v>
      </c>
      <c r="L15" s="231"/>
      <c r="M15" s="231"/>
      <c r="N15" s="231"/>
      <c r="O15" s="231"/>
      <c r="P15" s="245" t="s">
        <v>59</v>
      </c>
      <c r="Q15" s="246">
        <f>E15/E48</f>
        <v>0.7679931649329903</v>
      </c>
      <c r="R15" s="234"/>
    </row>
    <row r="16" spans="2:18" ht="18.75" customHeight="1" x14ac:dyDescent="0.25">
      <c r="B16" s="205"/>
      <c r="G16" s="222"/>
      <c r="H16" s="200"/>
      <c r="I16" s="228"/>
      <c r="J16" s="231"/>
      <c r="K16" s="231"/>
      <c r="L16" s="231"/>
      <c r="M16" s="231"/>
      <c r="N16" s="231"/>
      <c r="O16" s="231"/>
      <c r="P16" s="231"/>
      <c r="Q16" s="231"/>
      <c r="R16" s="234"/>
    </row>
    <row r="17" spans="2:18" ht="18.5" thickBot="1" x14ac:dyDescent="0.45">
      <c r="B17" s="216" t="s">
        <v>20</v>
      </c>
      <c r="G17" s="222"/>
      <c r="H17" s="200"/>
      <c r="I17" s="228"/>
      <c r="J17" s="247" t="s">
        <v>20</v>
      </c>
      <c r="K17" s="231" t="s">
        <v>4</v>
      </c>
      <c r="L17" s="231"/>
      <c r="M17" s="231"/>
      <c r="N17" s="231"/>
      <c r="O17" s="231"/>
      <c r="P17" s="231"/>
      <c r="Q17" s="231"/>
      <c r="R17" s="234"/>
    </row>
    <row r="18" spans="2:18" ht="39.5" thickTop="1" thickBot="1" x14ac:dyDescent="0.4">
      <c r="B18" s="205"/>
      <c r="C18" s="248" t="s">
        <v>53</v>
      </c>
      <c r="D18" s="249">
        <v>0.96</v>
      </c>
      <c r="E18" s="250">
        <v>77864</v>
      </c>
      <c r="F18" s="227"/>
      <c r="H18" s="200"/>
      <c r="I18" s="228"/>
      <c r="J18" s="251" t="str">
        <f>C18</f>
        <v>Personalkosten für Leitung und Steuerung
(PDL + Stellv. + ggfls. Qualitätssicherung (soweit nicht in der Pflege))</v>
      </c>
      <c r="K18" s="252">
        <f>IF(E18=0,0,E18/D18)</f>
        <v>81108.333333333343</v>
      </c>
      <c r="L18" s="231"/>
      <c r="M18" s="426" t="s">
        <v>60</v>
      </c>
      <c r="N18" s="426"/>
      <c r="O18" s="426"/>
      <c r="P18" s="231"/>
      <c r="Q18" s="246">
        <f>D18/D15</f>
        <v>8.347826086956521E-2</v>
      </c>
      <c r="R18" s="234"/>
    </row>
    <row r="19" spans="2:18" ht="13.5" thickTop="1" thickBot="1" x14ac:dyDescent="0.3">
      <c r="B19" s="205"/>
      <c r="C19" s="211" t="s">
        <v>54</v>
      </c>
      <c r="D19" s="249">
        <v>0.6</v>
      </c>
      <c r="E19" s="250">
        <v>38342</v>
      </c>
      <c r="F19" s="227"/>
      <c r="H19" s="200"/>
      <c r="I19" s="228"/>
      <c r="J19" s="253" t="str">
        <f>C19</f>
        <v>Personalkosten Verwaltung + Geschäftsführung</v>
      </c>
      <c r="K19" s="252">
        <f>IF(E19=0,0,E19/D19)</f>
        <v>63903.333333333336</v>
      </c>
      <c r="L19" s="231"/>
      <c r="M19" s="231"/>
      <c r="N19" s="231"/>
      <c r="O19" s="231"/>
      <c r="P19" s="231"/>
      <c r="Q19" s="231"/>
      <c r="R19" s="234"/>
    </row>
    <row r="20" spans="2:18" ht="13.5" thickTop="1" thickBot="1" x14ac:dyDescent="0.3">
      <c r="B20" s="205"/>
      <c r="C20" s="211" t="s">
        <v>21</v>
      </c>
      <c r="D20" s="211"/>
      <c r="E20" s="250">
        <v>19825</v>
      </c>
      <c r="F20" s="227"/>
      <c r="H20" s="200"/>
      <c r="I20" s="228"/>
      <c r="J20" s="231" t="s">
        <v>61</v>
      </c>
      <c r="K20" s="231"/>
      <c r="L20" s="231"/>
      <c r="M20" s="231"/>
      <c r="N20" s="231"/>
      <c r="O20" s="254">
        <f>E20+E19+E18</f>
        <v>136031</v>
      </c>
      <c r="P20" s="231"/>
      <c r="Q20" s="231"/>
      <c r="R20" s="234"/>
    </row>
    <row r="21" spans="2:18" ht="14" thickTop="1" thickBot="1" x14ac:dyDescent="0.35">
      <c r="B21" s="205"/>
      <c r="C21" s="255" t="s">
        <v>62</v>
      </c>
      <c r="D21" s="256"/>
      <c r="E21" s="257"/>
      <c r="F21" s="227"/>
      <c r="H21" s="200"/>
      <c r="I21" s="228"/>
      <c r="J21" s="258" t="s">
        <v>63</v>
      </c>
      <c r="K21" s="259"/>
      <c r="L21" s="259"/>
      <c r="M21" s="259"/>
      <c r="N21" s="259"/>
      <c r="O21" s="259"/>
      <c r="P21" s="259"/>
      <c r="Q21" s="260"/>
      <c r="R21" s="234"/>
    </row>
    <row r="22" spans="2:18" ht="4.5" customHeight="1" thickTop="1" x14ac:dyDescent="0.25">
      <c r="B22" s="205"/>
      <c r="H22" s="200"/>
      <c r="I22" s="228"/>
      <c r="J22" s="261"/>
      <c r="K22" s="262"/>
      <c r="L22" s="262"/>
      <c r="M22" s="262"/>
      <c r="N22" s="262"/>
      <c r="O22" s="262"/>
      <c r="P22" s="262"/>
      <c r="Q22" s="263"/>
      <c r="R22" s="234"/>
    </row>
    <row r="23" spans="2:18" ht="15.5" x14ac:dyDescent="0.35">
      <c r="B23" s="205"/>
      <c r="C23" s="241" t="s">
        <v>22</v>
      </c>
      <c r="E23" s="264">
        <f>SUM(E18:E22)</f>
        <v>136031</v>
      </c>
      <c r="F23" s="244"/>
      <c r="H23" s="200"/>
      <c r="I23" s="228"/>
      <c r="J23" s="261" t="s">
        <v>64</v>
      </c>
      <c r="K23" s="265"/>
      <c r="L23" s="262"/>
      <c r="M23" s="262"/>
      <c r="N23" s="262"/>
      <c r="O23" s="262"/>
      <c r="P23" s="262"/>
      <c r="Q23" s="263"/>
      <c r="R23" s="234"/>
    </row>
    <row r="24" spans="2:18" ht="5.25" customHeight="1" x14ac:dyDescent="0.25">
      <c r="B24" s="205"/>
      <c r="H24" s="200"/>
      <c r="I24" s="228"/>
      <c r="J24" s="261"/>
      <c r="K24" s="262"/>
      <c r="L24" s="262"/>
      <c r="M24" s="262"/>
      <c r="N24" s="262"/>
      <c r="O24" s="262"/>
      <c r="P24" s="262"/>
      <c r="Q24" s="263"/>
      <c r="R24" s="234"/>
    </row>
    <row r="25" spans="2:18" ht="18" x14ac:dyDescent="0.4">
      <c r="B25" s="216" t="s">
        <v>23</v>
      </c>
      <c r="H25" s="200"/>
      <c r="I25" s="228"/>
      <c r="J25" s="261" t="s">
        <v>65</v>
      </c>
      <c r="K25" s="262"/>
      <c r="L25" s="262"/>
      <c r="M25" s="262"/>
      <c r="N25" s="262"/>
      <c r="O25" s="262"/>
      <c r="P25" s="262"/>
      <c r="Q25" s="263"/>
      <c r="R25" s="234"/>
    </row>
    <row r="26" spans="2:18" ht="16" thickBot="1" x14ac:dyDescent="0.4">
      <c r="B26" s="266"/>
      <c r="C26" s="267" t="s">
        <v>66</v>
      </c>
      <c r="H26" s="200"/>
      <c r="I26" s="228"/>
      <c r="J26" s="268"/>
      <c r="K26" s="269" t="s">
        <v>67</v>
      </c>
      <c r="L26" s="269"/>
      <c r="M26" s="269"/>
      <c r="N26" s="269"/>
      <c r="O26" s="270">
        <f>E21/O20</f>
        <v>0</v>
      </c>
      <c r="P26" s="271"/>
      <c r="Q26" s="272"/>
      <c r="R26" s="234"/>
    </row>
    <row r="27" spans="2:18" ht="16.5" thickTop="1" thickBot="1" x14ac:dyDescent="0.4">
      <c r="B27" s="205"/>
      <c r="C27" s="211" t="s">
        <v>25</v>
      </c>
      <c r="D27" s="211"/>
      <c r="E27" s="273">
        <v>848</v>
      </c>
      <c r="F27" s="227"/>
      <c r="H27" s="200"/>
      <c r="I27" s="228"/>
      <c r="J27" s="247"/>
      <c r="K27" s="231"/>
      <c r="L27" s="231"/>
      <c r="M27" s="231"/>
      <c r="N27" s="231"/>
      <c r="O27" s="231"/>
      <c r="P27" s="245" t="s">
        <v>68</v>
      </c>
      <c r="Q27" s="274">
        <f>E23/D15</f>
        <v>11828.782608695652</v>
      </c>
      <c r="R27" s="234"/>
    </row>
    <row r="28" spans="2:18" ht="16.5" thickTop="1" thickBot="1" x14ac:dyDescent="0.4">
      <c r="B28" s="205"/>
      <c r="C28" s="211" t="s">
        <v>6</v>
      </c>
      <c r="D28" s="211"/>
      <c r="E28" s="273">
        <v>4390</v>
      </c>
      <c r="F28" s="227"/>
      <c r="H28" s="200"/>
      <c r="I28" s="228"/>
      <c r="J28" s="245"/>
      <c r="K28" s="275"/>
      <c r="L28" s="231"/>
      <c r="M28" s="231"/>
      <c r="N28" s="231"/>
      <c r="O28" s="245"/>
      <c r="P28" s="245"/>
      <c r="Q28" s="245"/>
      <c r="R28" s="234"/>
    </row>
    <row r="29" spans="2:18" ht="15" thickTop="1" thickBot="1" x14ac:dyDescent="0.35">
      <c r="B29" s="205"/>
      <c r="C29" s="276" t="s">
        <v>1</v>
      </c>
      <c r="D29" s="276"/>
      <c r="E29" s="273">
        <v>21251</v>
      </c>
      <c r="F29" s="227"/>
      <c r="H29" s="200"/>
      <c r="I29" s="228"/>
      <c r="J29" s="247" t="s">
        <v>23</v>
      </c>
      <c r="K29" s="231"/>
      <c r="L29" s="231"/>
      <c r="M29" s="231"/>
      <c r="N29" s="231"/>
      <c r="O29" s="231"/>
      <c r="P29" s="231"/>
      <c r="Q29" s="231"/>
      <c r="R29" s="234"/>
    </row>
    <row r="30" spans="2:18" ht="16.5" thickTop="1" thickBot="1" x14ac:dyDescent="0.4">
      <c r="B30" s="205"/>
      <c r="C30" s="276" t="s">
        <v>69</v>
      </c>
      <c r="D30" s="276"/>
      <c r="E30" s="273">
        <v>2156</v>
      </c>
      <c r="F30" s="227"/>
      <c r="H30" s="200"/>
      <c r="I30" s="228"/>
      <c r="J30" s="247"/>
      <c r="K30" s="231"/>
      <c r="L30" s="231"/>
      <c r="M30" s="231"/>
      <c r="N30" s="231"/>
      <c r="O30" s="231"/>
      <c r="P30" s="245" t="s">
        <v>70</v>
      </c>
      <c r="Q30" s="277">
        <f>E40/D15</f>
        <v>2490.8695652173915</v>
      </c>
      <c r="R30" s="234"/>
    </row>
    <row r="31" spans="2:18" ht="13.5" thickTop="1" thickBot="1" x14ac:dyDescent="0.3">
      <c r="B31" s="205"/>
      <c r="C31" s="276" t="s">
        <v>27</v>
      </c>
      <c r="D31" s="276"/>
      <c r="E31" s="273"/>
      <c r="F31" s="227"/>
      <c r="H31" s="200"/>
      <c r="I31" s="228"/>
      <c r="J31" s="231"/>
      <c r="K31" s="231"/>
      <c r="L31" s="231"/>
      <c r="M31" s="231"/>
      <c r="N31" s="231"/>
      <c r="O31" s="231"/>
      <c r="P31" s="231"/>
      <c r="Q31" s="231"/>
      <c r="R31" s="234"/>
    </row>
    <row r="32" spans="2:18" ht="5.25" customHeight="1" thickTop="1" x14ac:dyDescent="0.35">
      <c r="B32" s="205"/>
      <c r="C32" s="241"/>
      <c r="E32" s="244"/>
      <c r="F32" s="244"/>
      <c r="H32" s="200"/>
      <c r="I32" s="278"/>
      <c r="J32" s="279"/>
      <c r="K32" s="279"/>
      <c r="L32" s="279"/>
      <c r="M32" s="279"/>
      <c r="N32" s="279"/>
      <c r="O32" s="279"/>
      <c r="P32" s="279"/>
      <c r="Q32" s="279"/>
      <c r="R32" s="280"/>
    </row>
    <row r="33" spans="2:18" ht="16" thickBot="1" x14ac:dyDescent="0.4">
      <c r="B33" s="266"/>
      <c r="C33" s="267" t="s">
        <v>71</v>
      </c>
      <c r="H33" s="200"/>
      <c r="I33" s="278"/>
      <c r="J33" s="279"/>
      <c r="K33" s="279"/>
      <c r="L33" s="279"/>
      <c r="M33" s="279"/>
      <c r="N33" s="279"/>
      <c r="O33" s="279"/>
      <c r="P33" s="279"/>
      <c r="Q33" s="279"/>
      <c r="R33" s="280"/>
    </row>
    <row r="34" spans="2:18" ht="13.5" thickTop="1" thickBot="1" x14ac:dyDescent="0.3">
      <c r="B34" s="205"/>
      <c r="C34" s="276" t="s">
        <v>8</v>
      </c>
      <c r="D34" s="276"/>
      <c r="E34" s="281">
        <v>0</v>
      </c>
      <c r="F34" s="227"/>
      <c r="H34" s="200"/>
      <c r="I34" s="278"/>
      <c r="J34" s="279"/>
      <c r="K34" s="279"/>
      <c r="L34" s="279"/>
      <c r="M34" s="279"/>
      <c r="N34" s="279"/>
      <c r="O34" s="279"/>
      <c r="P34" s="279"/>
      <c r="Q34" s="279"/>
      <c r="R34" s="280"/>
    </row>
    <row r="35" spans="2:18" ht="14" thickTop="1" thickBot="1" x14ac:dyDescent="0.35">
      <c r="B35" s="205"/>
      <c r="C35" s="276" t="s">
        <v>29</v>
      </c>
      <c r="D35" s="276"/>
      <c r="E35" s="281">
        <v>0</v>
      </c>
      <c r="F35" s="227"/>
      <c r="H35" s="200"/>
      <c r="I35" s="278"/>
      <c r="J35" s="258" t="s">
        <v>72</v>
      </c>
      <c r="K35" s="259"/>
      <c r="L35" s="259"/>
      <c r="M35" s="259"/>
      <c r="N35" s="259"/>
      <c r="O35" s="259"/>
      <c r="P35" s="259"/>
      <c r="Q35" s="260"/>
      <c r="R35" s="280"/>
    </row>
    <row r="36" spans="2:18" ht="13.5" thickTop="1" thickBot="1" x14ac:dyDescent="0.3">
      <c r="B36" s="205"/>
      <c r="C36" s="276" t="s">
        <v>7</v>
      </c>
      <c r="D36" s="276"/>
      <c r="E36" s="281">
        <v>0</v>
      </c>
      <c r="F36" s="227"/>
      <c r="H36" s="200"/>
      <c r="I36" s="278"/>
      <c r="J36" s="261" t="s">
        <v>208</v>
      </c>
      <c r="K36" s="262"/>
      <c r="L36" s="262"/>
      <c r="M36" s="262"/>
      <c r="N36" s="262"/>
      <c r="O36" s="262"/>
      <c r="P36" s="262"/>
      <c r="Q36" s="263"/>
      <c r="R36" s="280"/>
    </row>
    <row r="37" spans="2:18" ht="9" customHeight="1" thickTop="1" thickBot="1" x14ac:dyDescent="0.3">
      <c r="B37" s="205"/>
      <c r="H37" s="200"/>
      <c r="I37" s="278"/>
      <c r="J37" s="261"/>
      <c r="K37" s="262"/>
      <c r="L37" s="262"/>
      <c r="M37" s="262"/>
      <c r="N37" s="262"/>
      <c r="O37" s="262"/>
      <c r="P37" s="262"/>
      <c r="Q37" s="263"/>
      <c r="R37" s="280"/>
    </row>
    <row r="38" spans="2:18" ht="14" thickTop="1" thickBot="1" x14ac:dyDescent="0.35">
      <c r="B38" s="205"/>
      <c r="C38" s="255" t="s">
        <v>73</v>
      </c>
      <c r="D38" s="276"/>
      <c r="E38" s="257">
        <v>0</v>
      </c>
      <c r="F38" s="227"/>
      <c r="H38" s="200"/>
      <c r="I38" s="278"/>
      <c r="J38" s="271"/>
      <c r="K38" s="269"/>
      <c r="L38" s="269"/>
      <c r="M38" s="282" t="s">
        <v>74</v>
      </c>
      <c r="N38" s="269"/>
      <c r="O38" s="270">
        <f>E38/(SUM(E27:E36))</f>
        <v>0</v>
      </c>
      <c r="P38" s="271"/>
      <c r="Q38" s="272"/>
      <c r="R38" s="280"/>
    </row>
    <row r="39" spans="2:18" ht="5.25" customHeight="1" thickTop="1" x14ac:dyDescent="0.25">
      <c r="B39" s="205"/>
      <c r="H39" s="200"/>
      <c r="I39" s="278"/>
      <c r="J39" s="279"/>
      <c r="K39" s="279"/>
      <c r="L39" s="279"/>
      <c r="M39" s="279"/>
      <c r="N39" s="279"/>
      <c r="O39" s="279"/>
      <c r="P39" s="279"/>
      <c r="Q39" s="279"/>
      <c r="R39" s="280"/>
    </row>
    <row r="40" spans="2:18" ht="15.5" x14ac:dyDescent="0.35">
      <c r="B40" s="205"/>
      <c r="C40" s="241" t="s">
        <v>24</v>
      </c>
      <c r="E40" s="283">
        <f>SUM(E27:E39)</f>
        <v>28645</v>
      </c>
      <c r="F40" s="244"/>
      <c r="H40" s="200"/>
      <c r="I40" s="278"/>
      <c r="J40" s="279"/>
      <c r="K40" s="279"/>
      <c r="L40" s="279"/>
      <c r="M40" s="279"/>
      <c r="N40" s="279"/>
      <c r="O40" s="279"/>
      <c r="P40" s="279"/>
      <c r="Q40" s="279"/>
      <c r="R40" s="280"/>
    </row>
    <row r="41" spans="2:18" ht="8.25" customHeight="1" x14ac:dyDescent="0.35">
      <c r="B41" s="205"/>
      <c r="C41" s="241"/>
      <c r="E41" s="244"/>
      <c r="F41" s="244"/>
      <c r="H41" s="200"/>
      <c r="I41" s="278"/>
      <c r="J41" s="279"/>
      <c r="K41" s="279"/>
      <c r="L41" s="279"/>
      <c r="M41" s="279"/>
      <c r="N41" s="279"/>
      <c r="O41" s="279"/>
      <c r="P41" s="279"/>
      <c r="Q41" s="279"/>
      <c r="R41" s="280"/>
    </row>
    <row r="42" spans="2:18" ht="15.5" x14ac:dyDescent="0.35">
      <c r="B42" s="205"/>
      <c r="C42" s="267" t="s">
        <v>28</v>
      </c>
      <c r="E42" s="284">
        <f>E15+E23+E40</f>
        <v>863933</v>
      </c>
      <c r="H42" s="200"/>
      <c r="I42" s="278"/>
      <c r="J42" s="279"/>
      <c r="K42" s="279"/>
      <c r="L42" s="279"/>
      <c r="M42" s="279"/>
      <c r="N42" s="279"/>
      <c r="O42" s="279"/>
      <c r="P42" s="279"/>
      <c r="Q42" s="279"/>
      <c r="R42" s="280"/>
    </row>
    <row r="43" spans="2:18" x14ac:dyDescent="0.25">
      <c r="B43" s="205"/>
      <c r="D43" s="285" t="s">
        <v>55</v>
      </c>
      <c r="H43" s="200"/>
      <c r="I43" s="278"/>
      <c r="J43" s="279"/>
      <c r="K43" s="279"/>
      <c r="L43" s="279"/>
      <c r="M43" s="279"/>
      <c r="N43" s="279"/>
      <c r="O43" s="279"/>
      <c r="P43" s="279"/>
      <c r="Q43" s="279"/>
      <c r="R43" s="280"/>
    </row>
    <row r="44" spans="2:18" ht="18" x14ac:dyDescent="0.4">
      <c r="B44" s="216" t="s">
        <v>26</v>
      </c>
      <c r="C44" s="286" t="s">
        <v>75</v>
      </c>
      <c r="D44" s="285"/>
      <c r="H44" s="200"/>
      <c r="I44" s="278"/>
      <c r="J44" s="258" t="s">
        <v>113</v>
      </c>
      <c r="K44" s="259"/>
      <c r="L44" s="259"/>
      <c r="M44" s="259"/>
      <c r="N44" s="259"/>
      <c r="O44" s="259"/>
      <c r="P44" s="259"/>
      <c r="Q44" s="260"/>
      <c r="R44" s="280"/>
    </row>
    <row r="45" spans="2:18" ht="4.5" customHeight="1" thickBot="1" x14ac:dyDescent="0.4">
      <c r="B45" s="205"/>
      <c r="F45" s="287"/>
      <c r="H45" s="200"/>
      <c r="I45" s="278"/>
      <c r="J45" s="261"/>
      <c r="K45" s="262"/>
      <c r="L45" s="262"/>
      <c r="M45" s="262"/>
      <c r="N45" s="262"/>
      <c r="O45" s="262"/>
      <c r="P45" s="262"/>
      <c r="Q45" s="263"/>
      <c r="R45" s="280"/>
    </row>
    <row r="46" spans="2:18" ht="16.5" thickTop="1" thickBot="1" x14ac:dyDescent="0.4">
      <c r="B46" s="205"/>
      <c r="C46" s="288" t="s">
        <v>76</v>
      </c>
      <c r="D46" s="289">
        <v>5.3900000000000003E-2</v>
      </c>
      <c r="E46" s="290">
        <f>D46*E42</f>
        <v>46565.988700000002</v>
      </c>
      <c r="F46" s="287"/>
      <c r="H46" s="200"/>
      <c r="I46" s="278"/>
      <c r="J46" s="261" t="s">
        <v>77</v>
      </c>
      <c r="K46" s="262"/>
      <c r="L46" s="262"/>
      <c r="M46" s="291" t="s">
        <v>78</v>
      </c>
      <c r="N46" s="262"/>
      <c r="O46" s="270">
        <f>D46</f>
        <v>5.3900000000000003E-2</v>
      </c>
      <c r="P46" s="261"/>
      <c r="Q46" s="263"/>
      <c r="R46" s="280"/>
    </row>
    <row r="47" spans="2:18" ht="13" thickTop="1" x14ac:dyDescent="0.25">
      <c r="B47" s="205"/>
      <c r="H47" s="200"/>
      <c r="I47" s="278"/>
      <c r="J47" s="271" t="s">
        <v>79</v>
      </c>
      <c r="K47" s="269"/>
      <c r="L47" s="269"/>
      <c r="M47" s="269"/>
      <c r="N47" s="269"/>
      <c r="O47" s="269"/>
      <c r="P47" s="269"/>
      <c r="Q47" s="272"/>
      <c r="R47" s="280"/>
    </row>
    <row r="48" spans="2:18" ht="18" x14ac:dyDescent="0.4">
      <c r="B48" s="216" t="s">
        <v>0</v>
      </c>
      <c r="C48" s="286" t="s">
        <v>80</v>
      </c>
      <c r="D48" s="292"/>
      <c r="E48" s="284">
        <f>E40+E23+E15+E46</f>
        <v>910498.98869999999</v>
      </c>
      <c r="F48" s="244"/>
      <c r="H48" s="200"/>
      <c r="I48" s="278"/>
      <c r="J48" s="279"/>
      <c r="K48" s="279"/>
      <c r="L48" s="279"/>
      <c r="M48" s="279"/>
      <c r="N48" s="279"/>
      <c r="O48" s="279"/>
      <c r="P48" s="279"/>
      <c r="Q48" s="279"/>
      <c r="R48" s="280"/>
    </row>
    <row r="49" spans="2:18" ht="5.25" customHeight="1" x14ac:dyDescent="0.25">
      <c r="B49" s="205"/>
      <c r="H49" s="200"/>
      <c r="I49" s="278"/>
      <c r="J49" s="279"/>
      <c r="K49" s="279"/>
      <c r="L49" s="279"/>
      <c r="M49" s="279"/>
      <c r="N49" s="279"/>
      <c r="O49" s="279"/>
      <c r="P49" s="279"/>
      <c r="Q49" s="279"/>
      <c r="R49" s="280"/>
    </row>
    <row r="50" spans="2:18" ht="15.5" x14ac:dyDescent="0.35">
      <c r="B50" s="205"/>
      <c r="C50" s="293" t="s">
        <v>30</v>
      </c>
      <c r="D50" s="293"/>
      <c r="E50" s="284">
        <f>E48/D15</f>
        <v>79173.825104347823</v>
      </c>
      <c r="F50" s="244"/>
      <c r="H50" s="200"/>
      <c r="I50" s="278"/>
      <c r="J50" s="279"/>
      <c r="K50" s="279"/>
      <c r="L50" s="279"/>
      <c r="M50" s="279"/>
      <c r="N50" s="279"/>
      <c r="O50" s="279"/>
      <c r="P50" s="279"/>
      <c r="Q50" s="279"/>
      <c r="R50" s="280"/>
    </row>
    <row r="51" spans="2:18" x14ac:dyDescent="0.25">
      <c r="B51" s="210"/>
      <c r="C51" s="294" t="s">
        <v>81</v>
      </c>
      <c r="D51" s="211"/>
      <c r="E51" s="211"/>
      <c r="F51" s="211"/>
      <c r="G51" s="211"/>
      <c r="H51" s="212"/>
      <c r="I51" s="278"/>
      <c r="J51" s="279"/>
      <c r="K51" s="279"/>
      <c r="L51" s="279"/>
      <c r="M51" s="279"/>
      <c r="N51" s="279"/>
      <c r="O51" s="279"/>
      <c r="P51" s="279"/>
      <c r="Q51" s="279"/>
      <c r="R51" s="280"/>
    </row>
    <row r="52" spans="2:18" ht="20.25" customHeight="1" x14ac:dyDescent="0.4">
      <c r="B52" s="295" t="s">
        <v>117</v>
      </c>
      <c r="C52" s="217"/>
      <c r="D52" s="217"/>
      <c r="E52" s="217"/>
      <c r="F52" s="217"/>
      <c r="G52" s="217"/>
      <c r="H52" s="200"/>
      <c r="I52" s="278"/>
      <c r="J52" s="279"/>
      <c r="K52" s="279"/>
      <c r="L52" s="279"/>
      <c r="M52" s="279"/>
      <c r="N52" s="279"/>
      <c r="O52" s="279"/>
      <c r="P52" s="279"/>
      <c r="Q52" s="279"/>
      <c r="R52" s="280"/>
    </row>
    <row r="53" spans="2:18" ht="3.75" customHeight="1" thickBot="1" x14ac:dyDescent="0.3">
      <c r="B53" s="205"/>
      <c r="H53" s="200"/>
      <c r="I53" s="278"/>
      <c r="J53" s="279"/>
      <c r="K53" s="279"/>
      <c r="L53" s="279"/>
      <c r="M53" s="279"/>
      <c r="N53" s="279"/>
      <c r="O53" s="279"/>
      <c r="P53" s="279"/>
      <c r="Q53" s="279"/>
      <c r="R53" s="280"/>
    </row>
    <row r="54" spans="2:18" ht="14" thickTop="1" thickBot="1" x14ac:dyDescent="0.35">
      <c r="B54" s="205"/>
      <c r="C54" s="296" t="s">
        <v>31</v>
      </c>
      <c r="D54" s="211"/>
      <c r="E54" s="297">
        <v>365</v>
      </c>
      <c r="F54" s="298"/>
      <c r="H54" s="200"/>
      <c r="I54" s="278"/>
      <c r="J54" s="279"/>
      <c r="K54" s="279"/>
      <c r="L54" s="279"/>
      <c r="M54" s="279"/>
      <c r="N54" s="279"/>
      <c r="O54" s="279"/>
      <c r="P54" s="279"/>
      <c r="Q54" s="279"/>
      <c r="R54" s="280"/>
    </row>
    <row r="55" spans="2:18" ht="16.5" thickTop="1" thickBot="1" x14ac:dyDescent="0.4">
      <c r="B55" s="205"/>
      <c r="C55" s="299" t="s">
        <v>32</v>
      </c>
      <c r="D55" s="276"/>
      <c r="E55" s="300">
        <v>166</v>
      </c>
      <c r="F55" s="298"/>
      <c r="H55" s="200"/>
      <c r="I55" s="278"/>
      <c r="J55" s="279" t="s">
        <v>82</v>
      </c>
      <c r="K55" s="279"/>
      <c r="L55" s="279"/>
      <c r="M55" s="279"/>
      <c r="N55" s="279"/>
      <c r="O55" s="279"/>
      <c r="P55" s="279"/>
      <c r="Q55" s="301">
        <f>((E61*E56))/E58</f>
        <v>7.9899497487437188E-2</v>
      </c>
      <c r="R55" s="280"/>
    </row>
    <row r="56" spans="2:18" ht="14" thickTop="1" thickBot="1" x14ac:dyDescent="0.35">
      <c r="B56" s="205"/>
      <c r="C56" s="299" t="s">
        <v>33</v>
      </c>
      <c r="D56" s="276"/>
      <c r="E56" s="302">
        <v>10</v>
      </c>
      <c r="F56" s="298"/>
      <c r="H56" s="200"/>
      <c r="I56" s="278"/>
      <c r="J56" s="279"/>
      <c r="K56" s="279"/>
      <c r="L56" s="279"/>
      <c r="M56" s="279"/>
      <c r="N56" s="279"/>
      <c r="O56" s="279"/>
      <c r="P56" s="279"/>
      <c r="Q56" s="279"/>
      <c r="R56" s="280"/>
    </row>
    <row r="57" spans="2:18" ht="14" thickTop="1" thickBot="1" x14ac:dyDescent="0.35">
      <c r="B57" s="205"/>
      <c r="C57" s="299" t="s">
        <v>34</v>
      </c>
      <c r="D57" s="276"/>
      <c r="E57" s="302">
        <v>4</v>
      </c>
      <c r="F57" s="298"/>
      <c r="H57" s="200"/>
      <c r="I57" s="278"/>
      <c r="J57" s="279"/>
      <c r="K57" s="279"/>
      <c r="L57" s="279"/>
      <c r="M57" s="279"/>
      <c r="N57" s="279"/>
      <c r="O57" s="279"/>
      <c r="P57" s="279"/>
      <c r="Q57" s="279"/>
      <c r="R57" s="280"/>
    </row>
    <row r="58" spans="2:18" ht="13.5" thickBot="1" x14ac:dyDescent="0.35">
      <c r="B58" s="205"/>
      <c r="C58" s="303" t="s">
        <v>35</v>
      </c>
      <c r="D58" s="276"/>
      <c r="E58" s="304">
        <f>(E54-E55)*E56</f>
        <v>1990</v>
      </c>
      <c r="F58" s="305"/>
      <c r="H58" s="200"/>
      <c r="I58" s="278"/>
      <c r="J58" s="258" t="s">
        <v>114</v>
      </c>
      <c r="K58" s="259"/>
      <c r="L58" s="259"/>
      <c r="M58" s="259"/>
      <c r="N58" s="259"/>
      <c r="O58" s="259"/>
      <c r="P58" s="259"/>
      <c r="Q58" s="260"/>
      <c r="R58" s="280"/>
    </row>
    <row r="59" spans="2:18" ht="6.75" customHeight="1" thickBot="1" x14ac:dyDescent="0.3">
      <c r="B59" s="205"/>
      <c r="H59" s="200"/>
      <c r="I59" s="278"/>
      <c r="J59" s="261"/>
      <c r="K59" s="262"/>
      <c r="L59" s="262"/>
      <c r="M59" s="262"/>
      <c r="N59" s="262"/>
      <c r="O59" s="262"/>
      <c r="P59" s="262"/>
      <c r="Q59" s="263"/>
      <c r="R59" s="280"/>
    </row>
    <row r="60" spans="2:18" ht="14" thickTop="1" thickBot="1" x14ac:dyDescent="0.35">
      <c r="B60" s="205"/>
      <c r="C60" s="296" t="s">
        <v>36</v>
      </c>
      <c r="D60" s="306"/>
      <c r="E60" s="307">
        <v>33.799999999999997</v>
      </c>
      <c r="F60" s="308"/>
      <c r="H60" s="200"/>
      <c r="I60" s="278"/>
      <c r="J60" s="261" t="s">
        <v>83</v>
      </c>
      <c r="K60" s="262"/>
      <c r="L60" s="262"/>
      <c r="M60" s="262"/>
      <c r="N60" s="262"/>
      <c r="O60" s="262"/>
      <c r="P60" s="262"/>
      <c r="Q60" s="263"/>
      <c r="R60" s="280"/>
    </row>
    <row r="61" spans="2:18" ht="14" thickTop="1" thickBot="1" x14ac:dyDescent="0.35">
      <c r="B61" s="205"/>
      <c r="C61" s="299" t="s">
        <v>37</v>
      </c>
      <c r="D61" s="309"/>
      <c r="E61" s="307">
        <v>15.9</v>
      </c>
      <c r="F61" s="308"/>
      <c r="H61" s="200"/>
      <c r="I61" s="278"/>
      <c r="J61" s="261" t="s">
        <v>84</v>
      </c>
      <c r="K61" s="262"/>
      <c r="L61" s="262"/>
      <c r="M61" s="262"/>
      <c r="N61" s="262"/>
      <c r="O61" s="262"/>
      <c r="P61" s="262"/>
      <c r="Q61" s="263"/>
      <c r="R61" s="280"/>
    </row>
    <row r="62" spans="2:18" ht="14" thickTop="1" thickBot="1" x14ac:dyDescent="0.35">
      <c r="B62" s="205"/>
      <c r="C62" s="211"/>
      <c r="D62" s="310" t="s">
        <v>39</v>
      </c>
      <c r="E62" s="304">
        <f>E58-((E60+E61)*E56)</f>
        <v>1493</v>
      </c>
      <c r="G62" s="311" t="s">
        <v>38</v>
      </c>
      <c r="H62" s="200"/>
      <c r="I62" s="278"/>
      <c r="J62" s="261" t="s">
        <v>85</v>
      </c>
      <c r="K62" s="262"/>
      <c r="L62" s="262"/>
      <c r="M62" s="312" t="s">
        <v>86</v>
      </c>
      <c r="N62" s="312"/>
      <c r="O62" s="313" t="s">
        <v>87</v>
      </c>
      <c r="P62" s="262"/>
      <c r="Q62" s="263"/>
      <c r="R62" s="280"/>
    </row>
    <row r="63" spans="2:18" ht="16.5" thickTop="1" thickBot="1" x14ac:dyDescent="0.4">
      <c r="B63" s="205"/>
      <c r="C63" s="314" t="s">
        <v>88</v>
      </c>
      <c r="D63" s="289">
        <v>0</v>
      </c>
      <c r="E63" s="304">
        <f>E62-(E62*D63)</f>
        <v>1493</v>
      </c>
      <c r="F63" s="315"/>
      <c r="G63" s="316">
        <f>((E63)/E56/E57)</f>
        <v>37.325000000000003</v>
      </c>
      <c r="H63" s="200"/>
      <c r="I63" s="278"/>
      <c r="J63" s="271"/>
      <c r="K63" s="317" t="s">
        <v>89</v>
      </c>
      <c r="L63" s="269"/>
      <c r="M63" s="318">
        <f>E62-E63</f>
        <v>0</v>
      </c>
      <c r="N63" s="269"/>
      <c r="O63" s="318">
        <f>M63/12</f>
        <v>0</v>
      </c>
      <c r="P63" s="269"/>
      <c r="Q63" s="272"/>
      <c r="R63" s="280"/>
    </row>
    <row r="64" spans="2:18" ht="7.5" customHeight="1" thickTop="1" thickBot="1" x14ac:dyDescent="0.3">
      <c r="B64" s="205"/>
      <c r="H64" s="200"/>
      <c r="I64" s="278"/>
      <c r="J64" s="279"/>
      <c r="K64" s="279"/>
      <c r="L64" s="279"/>
      <c r="M64" s="279"/>
      <c r="N64" s="279"/>
      <c r="O64" s="279"/>
      <c r="P64" s="279"/>
      <c r="Q64" s="279"/>
      <c r="R64" s="280"/>
    </row>
    <row r="65" spans="2:18" ht="14" thickTop="1" thickBot="1" x14ac:dyDescent="0.35">
      <c r="B65" s="205"/>
      <c r="C65" s="319" t="s">
        <v>40</v>
      </c>
      <c r="E65" s="320">
        <v>1.8</v>
      </c>
      <c r="G65" s="188" t="s">
        <v>41</v>
      </c>
      <c r="H65" s="200"/>
      <c r="I65" s="278"/>
      <c r="J65" s="279"/>
      <c r="K65" s="279"/>
      <c r="L65" s="279"/>
      <c r="M65" s="279"/>
      <c r="N65" s="279"/>
      <c r="O65" s="279"/>
      <c r="P65" s="279"/>
      <c r="Q65" s="279"/>
      <c r="R65" s="280"/>
    </row>
    <row r="66" spans="2:18" ht="6.75" customHeight="1" thickTop="1" thickBot="1" x14ac:dyDescent="0.3">
      <c r="B66" s="205"/>
      <c r="H66" s="200"/>
      <c r="I66" s="278"/>
      <c r="J66" s="279"/>
      <c r="K66" s="279"/>
      <c r="L66" s="279"/>
      <c r="M66" s="279"/>
      <c r="N66" s="279"/>
      <c r="O66" s="279"/>
      <c r="P66" s="279"/>
      <c r="Q66" s="279"/>
      <c r="R66" s="280"/>
    </row>
    <row r="67" spans="2:18" ht="14" thickTop="1" thickBot="1" x14ac:dyDescent="0.35">
      <c r="B67" s="205"/>
      <c r="C67" s="299" t="s">
        <v>90</v>
      </c>
      <c r="D67" s="309"/>
      <c r="E67" s="320">
        <v>3.1</v>
      </c>
      <c r="F67" s="308"/>
      <c r="G67" s="321">
        <f>(E67*E56)*E65</f>
        <v>55.800000000000004</v>
      </c>
      <c r="H67" s="200"/>
      <c r="I67" s="278"/>
      <c r="J67" s="279"/>
      <c r="K67" s="279"/>
      <c r="L67" s="279"/>
      <c r="M67" s="279"/>
      <c r="N67" s="279"/>
      <c r="O67" s="279"/>
      <c r="P67" s="279"/>
      <c r="Q67" s="279"/>
      <c r="R67" s="280"/>
    </row>
    <row r="68" spans="2:18" ht="6.75" customHeight="1" thickTop="1" thickBot="1" x14ac:dyDescent="0.3">
      <c r="B68" s="205"/>
      <c r="H68" s="200"/>
      <c r="I68" s="278"/>
      <c r="J68" s="279"/>
      <c r="K68" s="279"/>
      <c r="L68" s="279"/>
      <c r="M68" s="279"/>
      <c r="N68" s="279"/>
      <c r="O68" s="279"/>
      <c r="P68" s="279"/>
      <c r="Q68" s="279"/>
      <c r="R68" s="280"/>
    </row>
    <row r="69" spans="2:18" ht="26.25" customHeight="1" thickTop="1" thickBot="1" x14ac:dyDescent="0.35">
      <c r="B69" s="205"/>
      <c r="C69" s="427" t="s">
        <v>118</v>
      </c>
      <c r="D69" s="428"/>
      <c r="E69" s="322">
        <v>2.5</v>
      </c>
      <c r="F69" s="323"/>
      <c r="G69" s="321">
        <f>IF(E65=0,E69*G63,((E69*G63)*E65))</f>
        <v>167.96250000000001</v>
      </c>
      <c r="H69" s="200"/>
      <c r="I69" s="278"/>
      <c r="J69" s="279"/>
      <c r="K69" s="279"/>
      <c r="L69" s="279"/>
      <c r="M69" s="279"/>
      <c r="N69" s="279"/>
      <c r="O69" s="279"/>
      <c r="P69" s="279"/>
      <c r="Q69" s="279"/>
      <c r="R69" s="280"/>
    </row>
    <row r="70" spans="2:18" ht="14" thickTop="1" thickBot="1" x14ac:dyDescent="0.35">
      <c r="B70" s="205"/>
      <c r="G70" s="220"/>
      <c r="H70" s="200"/>
      <c r="I70" s="278"/>
      <c r="J70" s="279"/>
      <c r="K70" s="279"/>
      <c r="L70" s="279"/>
      <c r="M70" s="279"/>
      <c r="N70" s="279"/>
      <c r="O70" s="279"/>
      <c r="P70" s="279"/>
      <c r="Q70" s="279"/>
      <c r="R70" s="280"/>
    </row>
    <row r="71" spans="2:18" ht="16" thickBot="1" x14ac:dyDescent="0.4">
      <c r="B71" s="205"/>
      <c r="C71" s="267" t="s">
        <v>91</v>
      </c>
      <c r="G71" s="324">
        <f>E63-(G69+G67)</f>
        <v>1269.2375</v>
      </c>
      <c r="H71" s="200"/>
      <c r="I71" s="278"/>
      <c r="J71" s="279"/>
      <c r="K71" s="279"/>
      <c r="L71" s="279"/>
      <c r="M71" s="279"/>
      <c r="N71" s="279"/>
      <c r="O71" s="279"/>
      <c r="P71" s="279"/>
      <c r="Q71" s="279"/>
      <c r="R71" s="280"/>
    </row>
    <row r="72" spans="2:18" ht="6.75" customHeight="1" x14ac:dyDescent="0.25">
      <c r="B72" s="210"/>
      <c r="C72" s="211"/>
      <c r="D72" s="211"/>
      <c r="E72" s="211"/>
      <c r="F72" s="211"/>
      <c r="G72" s="211"/>
      <c r="H72" s="212"/>
      <c r="I72" s="278"/>
      <c r="J72" s="279"/>
      <c r="K72" s="279"/>
      <c r="L72" s="279"/>
      <c r="M72" s="279"/>
      <c r="N72" s="279"/>
      <c r="O72" s="279"/>
      <c r="P72" s="279"/>
      <c r="Q72" s="279"/>
      <c r="R72" s="280"/>
    </row>
    <row r="73" spans="2:18" ht="6" customHeight="1" x14ac:dyDescent="0.25">
      <c r="B73" s="325"/>
      <c r="C73" s="217"/>
      <c r="D73" s="217"/>
      <c r="E73" s="217"/>
      <c r="F73" s="217"/>
      <c r="G73" s="217"/>
      <c r="H73" s="200"/>
      <c r="I73" s="278"/>
      <c r="J73" s="279"/>
      <c r="K73" s="279"/>
      <c r="L73" s="279"/>
      <c r="M73" s="279"/>
      <c r="N73" s="279"/>
      <c r="O73" s="279"/>
      <c r="P73" s="279"/>
      <c r="Q73" s="279"/>
      <c r="R73" s="280"/>
    </row>
    <row r="74" spans="2:18" ht="18" x14ac:dyDescent="0.4">
      <c r="B74" s="216" t="s">
        <v>42</v>
      </c>
      <c r="E74" s="326">
        <f>E50/G71</f>
        <v>62.379046556966543</v>
      </c>
      <c r="H74" s="327"/>
      <c r="I74" s="278"/>
      <c r="J74" s="279"/>
      <c r="K74" s="279"/>
      <c r="L74" s="279"/>
      <c r="M74" s="279"/>
      <c r="N74" s="279"/>
      <c r="O74" s="279"/>
      <c r="P74" s="279"/>
      <c r="Q74" s="279"/>
      <c r="R74" s="280"/>
    </row>
    <row r="75" spans="2:18" ht="6" customHeight="1" x14ac:dyDescent="0.25">
      <c r="B75" s="205"/>
      <c r="H75" s="200"/>
      <c r="I75" s="278"/>
      <c r="J75" s="279"/>
      <c r="K75" s="279"/>
      <c r="L75" s="279"/>
      <c r="M75" s="279"/>
      <c r="N75" s="279"/>
      <c r="O75" s="279"/>
      <c r="P75" s="279"/>
      <c r="Q75" s="279"/>
      <c r="R75" s="280"/>
    </row>
    <row r="76" spans="2:18" ht="16.5" customHeight="1" thickBot="1" x14ac:dyDescent="0.3">
      <c r="B76" s="429" t="s">
        <v>207</v>
      </c>
      <c r="C76" s="430"/>
      <c r="D76" s="430"/>
      <c r="E76" s="430"/>
      <c r="F76" s="430"/>
      <c r="G76" s="430"/>
      <c r="H76" s="328"/>
      <c r="I76" s="431" t="s">
        <v>207</v>
      </c>
      <c r="J76" s="432"/>
      <c r="K76" s="432"/>
      <c r="L76" s="432"/>
      <c r="M76" s="432"/>
      <c r="N76" s="432"/>
      <c r="O76" s="432"/>
      <c r="P76" s="432"/>
      <c r="Q76" s="432"/>
      <c r="R76" s="433"/>
    </row>
    <row r="77" spans="2:18" ht="7.5" customHeight="1" x14ac:dyDescent="0.25"/>
    <row r="83" spans="10:10" x14ac:dyDescent="0.25">
      <c r="J83" s="329"/>
    </row>
  </sheetData>
  <sheetProtection algorithmName="SHA-512" hashValue="THdradR1hme6UyDwR3R3gLV+8DhvqOvEkaOScRy1/0007xn8VJpmJXTs9XzGoiY/5RMnTlO8Z83SMIHu71oZZg==" saltValue="W6x4EAR2h88KxdXnEU/bHw==" spinCount="100000" sheet="1" formatCells="0" formatColumns="0" formatRows="0"/>
  <mergeCells count="6">
    <mergeCell ref="N2:Q2"/>
    <mergeCell ref="D4:G4"/>
    <mergeCell ref="M18:O18"/>
    <mergeCell ref="C69:D69"/>
    <mergeCell ref="B76:G76"/>
    <mergeCell ref="I76:R76"/>
  </mergeCells>
  <pageMargins left="0.47244094488188981" right="0.47244094488188981" top="0.51181102362204722" bottom="0.55118110236220474" header="0.43307086614173229" footer="0.31496062992125984"/>
  <pageSetup paperSize="9" scale="75" fitToWidth="2" fitToHeight="2" orientation="portrait" r:id="rId1"/>
  <headerFooter alignWithMargins="0"/>
  <colBreaks count="1" manualBreakCount="1">
    <brk id="8" max="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F680-B5E4-4231-AE4F-444C0AF2B827}">
  <sheetPr>
    <tabColor rgb="FFFFFF00"/>
    <pageSetUpPr fitToPage="1"/>
  </sheetPr>
  <dimension ref="A1:H30"/>
  <sheetViews>
    <sheetView showGridLines="0" showRowColHeaders="0" workbookViewId="0"/>
  </sheetViews>
  <sheetFormatPr baseColWidth="10" defaultRowHeight="12.5" x14ac:dyDescent="0.25"/>
  <cols>
    <col min="1" max="1" width="1" style="188" customWidth="1"/>
    <col min="2" max="2" width="43.84375" style="188" customWidth="1"/>
    <col min="3" max="3" width="11.53515625" style="188"/>
    <col min="4" max="4" width="11.07421875" style="188" customWidth="1"/>
    <col min="5" max="5" width="1.53515625" style="188" customWidth="1"/>
    <col min="6" max="6" width="1.23046875" style="188" customWidth="1"/>
    <col min="7" max="255" width="11.53515625" style="188"/>
    <col min="256" max="256" width="1" style="188" customWidth="1"/>
    <col min="257" max="257" width="43.84375" style="188" customWidth="1"/>
    <col min="258" max="258" width="11.53515625" style="188"/>
    <col min="259" max="259" width="11.07421875" style="188" customWidth="1"/>
    <col min="260" max="260" width="1.53515625" style="188" customWidth="1"/>
    <col min="261" max="261" width="8.84375" style="188" customWidth="1"/>
    <col min="262" max="262" width="1.23046875" style="188" customWidth="1"/>
    <col min="263" max="511" width="11.53515625" style="188"/>
    <col min="512" max="512" width="1" style="188" customWidth="1"/>
    <col min="513" max="513" width="43.84375" style="188" customWidth="1"/>
    <col min="514" max="514" width="11.53515625" style="188"/>
    <col min="515" max="515" width="11.07421875" style="188" customWidth="1"/>
    <col min="516" max="516" width="1.53515625" style="188" customWidth="1"/>
    <col min="517" max="517" width="8.84375" style="188" customWidth="1"/>
    <col min="518" max="518" width="1.23046875" style="188" customWidth="1"/>
    <col min="519" max="767" width="11.53515625" style="188"/>
    <col min="768" max="768" width="1" style="188" customWidth="1"/>
    <col min="769" max="769" width="43.84375" style="188" customWidth="1"/>
    <col min="770" max="770" width="11.53515625" style="188"/>
    <col min="771" max="771" width="11.07421875" style="188" customWidth="1"/>
    <col min="772" max="772" width="1.53515625" style="188" customWidth="1"/>
    <col min="773" max="773" width="8.84375" style="188" customWidth="1"/>
    <col min="774" max="774" width="1.23046875" style="188" customWidth="1"/>
    <col min="775" max="1023" width="11.53515625" style="188"/>
    <col min="1024" max="1024" width="1" style="188" customWidth="1"/>
    <col min="1025" max="1025" width="43.84375" style="188" customWidth="1"/>
    <col min="1026" max="1026" width="11.53515625" style="188"/>
    <col min="1027" max="1027" width="11.07421875" style="188" customWidth="1"/>
    <col min="1028" max="1028" width="1.53515625" style="188" customWidth="1"/>
    <col min="1029" max="1029" width="8.84375" style="188" customWidth="1"/>
    <col min="1030" max="1030" width="1.23046875" style="188" customWidth="1"/>
    <col min="1031" max="1279" width="11.53515625" style="188"/>
    <col min="1280" max="1280" width="1" style="188" customWidth="1"/>
    <col min="1281" max="1281" width="43.84375" style="188" customWidth="1"/>
    <col min="1282" max="1282" width="11.53515625" style="188"/>
    <col min="1283" max="1283" width="11.07421875" style="188" customWidth="1"/>
    <col min="1284" max="1284" width="1.53515625" style="188" customWidth="1"/>
    <col min="1285" max="1285" width="8.84375" style="188" customWidth="1"/>
    <col min="1286" max="1286" width="1.23046875" style="188" customWidth="1"/>
    <col min="1287" max="1535" width="11.53515625" style="188"/>
    <col min="1536" max="1536" width="1" style="188" customWidth="1"/>
    <col min="1537" max="1537" width="43.84375" style="188" customWidth="1"/>
    <col min="1538" max="1538" width="11.53515625" style="188"/>
    <col min="1539" max="1539" width="11.07421875" style="188" customWidth="1"/>
    <col min="1540" max="1540" width="1.53515625" style="188" customWidth="1"/>
    <col min="1541" max="1541" width="8.84375" style="188" customWidth="1"/>
    <col min="1542" max="1542" width="1.23046875" style="188" customWidth="1"/>
    <col min="1543" max="1791" width="11.53515625" style="188"/>
    <col min="1792" max="1792" width="1" style="188" customWidth="1"/>
    <col min="1793" max="1793" width="43.84375" style="188" customWidth="1"/>
    <col min="1794" max="1794" width="11.53515625" style="188"/>
    <col min="1795" max="1795" width="11.07421875" style="188" customWidth="1"/>
    <col min="1796" max="1796" width="1.53515625" style="188" customWidth="1"/>
    <col min="1797" max="1797" width="8.84375" style="188" customWidth="1"/>
    <col min="1798" max="1798" width="1.23046875" style="188" customWidth="1"/>
    <col min="1799" max="2047" width="11.53515625" style="188"/>
    <col min="2048" max="2048" width="1" style="188" customWidth="1"/>
    <col min="2049" max="2049" width="43.84375" style="188" customWidth="1"/>
    <col min="2050" max="2050" width="11.53515625" style="188"/>
    <col min="2051" max="2051" width="11.07421875" style="188" customWidth="1"/>
    <col min="2052" max="2052" width="1.53515625" style="188" customWidth="1"/>
    <col min="2053" max="2053" width="8.84375" style="188" customWidth="1"/>
    <col min="2054" max="2054" width="1.23046875" style="188" customWidth="1"/>
    <col min="2055" max="2303" width="11.53515625" style="188"/>
    <col min="2304" max="2304" width="1" style="188" customWidth="1"/>
    <col min="2305" max="2305" width="43.84375" style="188" customWidth="1"/>
    <col min="2306" max="2306" width="11.53515625" style="188"/>
    <col min="2307" max="2307" width="11.07421875" style="188" customWidth="1"/>
    <col min="2308" max="2308" width="1.53515625" style="188" customWidth="1"/>
    <col min="2309" max="2309" width="8.84375" style="188" customWidth="1"/>
    <col min="2310" max="2310" width="1.23046875" style="188" customWidth="1"/>
    <col min="2311" max="2559" width="11.53515625" style="188"/>
    <col min="2560" max="2560" width="1" style="188" customWidth="1"/>
    <col min="2561" max="2561" width="43.84375" style="188" customWidth="1"/>
    <col min="2562" max="2562" width="11.53515625" style="188"/>
    <col min="2563" max="2563" width="11.07421875" style="188" customWidth="1"/>
    <col min="2564" max="2564" width="1.53515625" style="188" customWidth="1"/>
    <col min="2565" max="2565" width="8.84375" style="188" customWidth="1"/>
    <col min="2566" max="2566" width="1.23046875" style="188" customWidth="1"/>
    <col min="2567" max="2815" width="11.53515625" style="188"/>
    <col min="2816" max="2816" width="1" style="188" customWidth="1"/>
    <col min="2817" max="2817" width="43.84375" style="188" customWidth="1"/>
    <col min="2818" max="2818" width="11.53515625" style="188"/>
    <col min="2819" max="2819" width="11.07421875" style="188" customWidth="1"/>
    <col min="2820" max="2820" width="1.53515625" style="188" customWidth="1"/>
    <col min="2821" max="2821" width="8.84375" style="188" customWidth="1"/>
    <col min="2822" max="2822" width="1.23046875" style="188" customWidth="1"/>
    <col min="2823" max="3071" width="11.53515625" style="188"/>
    <col min="3072" max="3072" width="1" style="188" customWidth="1"/>
    <col min="3073" max="3073" width="43.84375" style="188" customWidth="1"/>
    <col min="3074" max="3074" width="11.53515625" style="188"/>
    <col min="3075" max="3075" width="11.07421875" style="188" customWidth="1"/>
    <col min="3076" max="3076" width="1.53515625" style="188" customWidth="1"/>
    <col min="3077" max="3077" width="8.84375" style="188" customWidth="1"/>
    <col min="3078" max="3078" width="1.23046875" style="188" customWidth="1"/>
    <col min="3079" max="3327" width="11.53515625" style="188"/>
    <col min="3328" max="3328" width="1" style="188" customWidth="1"/>
    <col min="3329" max="3329" width="43.84375" style="188" customWidth="1"/>
    <col min="3330" max="3330" width="11.53515625" style="188"/>
    <col min="3331" max="3331" width="11.07421875" style="188" customWidth="1"/>
    <col min="3332" max="3332" width="1.53515625" style="188" customWidth="1"/>
    <col min="3333" max="3333" width="8.84375" style="188" customWidth="1"/>
    <col min="3334" max="3334" width="1.23046875" style="188" customWidth="1"/>
    <col min="3335" max="3583" width="11.53515625" style="188"/>
    <col min="3584" max="3584" width="1" style="188" customWidth="1"/>
    <col min="3585" max="3585" width="43.84375" style="188" customWidth="1"/>
    <col min="3586" max="3586" width="11.53515625" style="188"/>
    <col min="3587" max="3587" width="11.07421875" style="188" customWidth="1"/>
    <col min="3588" max="3588" width="1.53515625" style="188" customWidth="1"/>
    <col min="3589" max="3589" width="8.84375" style="188" customWidth="1"/>
    <col min="3590" max="3590" width="1.23046875" style="188" customWidth="1"/>
    <col min="3591" max="3839" width="11.53515625" style="188"/>
    <col min="3840" max="3840" width="1" style="188" customWidth="1"/>
    <col min="3841" max="3841" width="43.84375" style="188" customWidth="1"/>
    <col min="3842" max="3842" width="11.53515625" style="188"/>
    <col min="3843" max="3843" width="11.07421875" style="188" customWidth="1"/>
    <col min="3844" max="3844" width="1.53515625" style="188" customWidth="1"/>
    <col min="3845" max="3845" width="8.84375" style="188" customWidth="1"/>
    <col min="3846" max="3846" width="1.23046875" style="188" customWidth="1"/>
    <col min="3847" max="4095" width="11.53515625" style="188"/>
    <col min="4096" max="4096" width="1" style="188" customWidth="1"/>
    <col min="4097" max="4097" width="43.84375" style="188" customWidth="1"/>
    <col min="4098" max="4098" width="11.53515625" style="188"/>
    <col min="4099" max="4099" width="11.07421875" style="188" customWidth="1"/>
    <col min="4100" max="4100" width="1.53515625" style="188" customWidth="1"/>
    <col min="4101" max="4101" width="8.84375" style="188" customWidth="1"/>
    <col min="4102" max="4102" width="1.23046875" style="188" customWidth="1"/>
    <col min="4103" max="4351" width="11.53515625" style="188"/>
    <col min="4352" max="4352" width="1" style="188" customWidth="1"/>
    <col min="4353" max="4353" width="43.84375" style="188" customWidth="1"/>
    <col min="4354" max="4354" width="11.53515625" style="188"/>
    <col min="4355" max="4355" width="11.07421875" style="188" customWidth="1"/>
    <col min="4356" max="4356" width="1.53515625" style="188" customWidth="1"/>
    <col min="4357" max="4357" width="8.84375" style="188" customWidth="1"/>
    <col min="4358" max="4358" width="1.23046875" style="188" customWidth="1"/>
    <col min="4359" max="4607" width="11.53515625" style="188"/>
    <col min="4608" max="4608" width="1" style="188" customWidth="1"/>
    <col min="4609" max="4609" width="43.84375" style="188" customWidth="1"/>
    <col min="4610" max="4610" width="11.53515625" style="188"/>
    <col min="4611" max="4611" width="11.07421875" style="188" customWidth="1"/>
    <col min="4612" max="4612" width="1.53515625" style="188" customWidth="1"/>
    <col min="4613" max="4613" width="8.84375" style="188" customWidth="1"/>
    <col min="4614" max="4614" width="1.23046875" style="188" customWidth="1"/>
    <col min="4615" max="4863" width="11.53515625" style="188"/>
    <col min="4864" max="4864" width="1" style="188" customWidth="1"/>
    <col min="4865" max="4865" width="43.84375" style="188" customWidth="1"/>
    <col min="4866" max="4866" width="11.53515625" style="188"/>
    <col min="4867" max="4867" width="11.07421875" style="188" customWidth="1"/>
    <col min="4868" max="4868" width="1.53515625" style="188" customWidth="1"/>
    <col min="4869" max="4869" width="8.84375" style="188" customWidth="1"/>
    <col min="4870" max="4870" width="1.23046875" style="188" customWidth="1"/>
    <col min="4871" max="5119" width="11.53515625" style="188"/>
    <col min="5120" max="5120" width="1" style="188" customWidth="1"/>
    <col min="5121" max="5121" width="43.84375" style="188" customWidth="1"/>
    <col min="5122" max="5122" width="11.53515625" style="188"/>
    <col min="5123" max="5123" width="11.07421875" style="188" customWidth="1"/>
    <col min="5124" max="5124" width="1.53515625" style="188" customWidth="1"/>
    <col min="5125" max="5125" width="8.84375" style="188" customWidth="1"/>
    <col min="5126" max="5126" width="1.23046875" style="188" customWidth="1"/>
    <col min="5127" max="5375" width="11.53515625" style="188"/>
    <col min="5376" max="5376" width="1" style="188" customWidth="1"/>
    <col min="5377" max="5377" width="43.84375" style="188" customWidth="1"/>
    <col min="5378" max="5378" width="11.53515625" style="188"/>
    <col min="5379" max="5379" width="11.07421875" style="188" customWidth="1"/>
    <col min="5380" max="5380" width="1.53515625" style="188" customWidth="1"/>
    <col min="5381" max="5381" width="8.84375" style="188" customWidth="1"/>
    <col min="5382" max="5382" width="1.23046875" style="188" customWidth="1"/>
    <col min="5383" max="5631" width="11.53515625" style="188"/>
    <col min="5632" max="5632" width="1" style="188" customWidth="1"/>
    <col min="5633" max="5633" width="43.84375" style="188" customWidth="1"/>
    <col min="5634" max="5634" width="11.53515625" style="188"/>
    <col min="5635" max="5635" width="11.07421875" style="188" customWidth="1"/>
    <col min="5636" max="5636" width="1.53515625" style="188" customWidth="1"/>
    <col min="5637" max="5637" width="8.84375" style="188" customWidth="1"/>
    <col min="5638" max="5638" width="1.23046875" style="188" customWidth="1"/>
    <col min="5639" max="5887" width="11.53515625" style="188"/>
    <col min="5888" max="5888" width="1" style="188" customWidth="1"/>
    <col min="5889" max="5889" width="43.84375" style="188" customWidth="1"/>
    <col min="5890" max="5890" width="11.53515625" style="188"/>
    <col min="5891" max="5891" width="11.07421875" style="188" customWidth="1"/>
    <col min="5892" max="5892" width="1.53515625" style="188" customWidth="1"/>
    <col min="5893" max="5893" width="8.84375" style="188" customWidth="1"/>
    <col min="5894" max="5894" width="1.23046875" style="188" customWidth="1"/>
    <col min="5895" max="6143" width="11.53515625" style="188"/>
    <col min="6144" max="6144" width="1" style="188" customWidth="1"/>
    <col min="6145" max="6145" width="43.84375" style="188" customWidth="1"/>
    <col min="6146" max="6146" width="11.53515625" style="188"/>
    <col min="6147" max="6147" width="11.07421875" style="188" customWidth="1"/>
    <col min="6148" max="6148" width="1.53515625" style="188" customWidth="1"/>
    <col min="6149" max="6149" width="8.84375" style="188" customWidth="1"/>
    <col min="6150" max="6150" width="1.23046875" style="188" customWidth="1"/>
    <col min="6151" max="6399" width="11.53515625" style="188"/>
    <col min="6400" max="6400" width="1" style="188" customWidth="1"/>
    <col min="6401" max="6401" width="43.84375" style="188" customWidth="1"/>
    <col min="6402" max="6402" width="11.53515625" style="188"/>
    <col min="6403" max="6403" width="11.07421875" style="188" customWidth="1"/>
    <col min="6404" max="6404" width="1.53515625" style="188" customWidth="1"/>
    <col min="6405" max="6405" width="8.84375" style="188" customWidth="1"/>
    <col min="6406" max="6406" width="1.23046875" style="188" customWidth="1"/>
    <col min="6407" max="6655" width="11.53515625" style="188"/>
    <col min="6656" max="6656" width="1" style="188" customWidth="1"/>
    <col min="6657" max="6657" width="43.84375" style="188" customWidth="1"/>
    <col min="6658" max="6658" width="11.53515625" style="188"/>
    <col min="6659" max="6659" width="11.07421875" style="188" customWidth="1"/>
    <col min="6660" max="6660" width="1.53515625" style="188" customWidth="1"/>
    <col min="6661" max="6661" width="8.84375" style="188" customWidth="1"/>
    <col min="6662" max="6662" width="1.23046875" style="188" customWidth="1"/>
    <col min="6663" max="6911" width="11.53515625" style="188"/>
    <col min="6912" max="6912" width="1" style="188" customWidth="1"/>
    <col min="6913" max="6913" width="43.84375" style="188" customWidth="1"/>
    <col min="6914" max="6914" width="11.53515625" style="188"/>
    <col min="6915" max="6915" width="11.07421875" style="188" customWidth="1"/>
    <col min="6916" max="6916" width="1.53515625" style="188" customWidth="1"/>
    <col min="6917" max="6917" width="8.84375" style="188" customWidth="1"/>
    <col min="6918" max="6918" width="1.23046875" style="188" customWidth="1"/>
    <col min="6919" max="7167" width="11.53515625" style="188"/>
    <col min="7168" max="7168" width="1" style="188" customWidth="1"/>
    <col min="7169" max="7169" width="43.84375" style="188" customWidth="1"/>
    <col min="7170" max="7170" width="11.53515625" style="188"/>
    <col min="7171" max="7171" width="11.07421875" style="188" customWidth="1"/>
    <col min="7172" max="7172" width="1.53515625" style="188" customWidth="1"/>
    <col min="7173" max="7173" width="8.84375" style="188" customWidth="1"/>
    <col min="7174" max="7174" width="1.23046875" style="188" customWidth="1"/>
    <col min="7175" max="7423" width="11.53515625" style="188"/>
    <col min="7424" max="7424" width="1" style="188" customWidth="1"/>
    <col min="7425" max="7425" width="43.84375" style="188" customWidth="1"/>
    <col min="7426" max="7426" width="11.53515625" style="188"/>
    <col min="7427" max="7427" width="11.07421875" style="188" customWidth="1"/>
    <col min="7428" max="7428" width="1.53515625" style="188" customWidth="1"/>
    <col min="7429" max="7429" width="8.84375" style="188" customWidth="1"/>
    <col min="7430" max="7430" width="1.23046875" style="188" customWidth="1"/>
    <col min="7431" max="7679" width="11.53515625" style="188"/>
    <col min="7680" max="7680" width="1" style="188" customWidth="1"/>
    <col min="7681" max="7681" width="43.84375" style="188" customWidth="1"/>
    <col min="7682" max="7682" width="11.53515625" style="188"/>
    <col min="7683" max="7683" width="11.07421875" style="188" customWidth="1"/>
    <col min="7684" max="7684" width="1.53515625" style="188" customWidth="1"/>
    <col min="7685" max="7685" width="8.84375" style="188" customWidth="1"/>
    <col min="7686" max="7686" width="1.23046875" style="188" customWidth="1"/>
    <col min="7687" max="7935" width="11.53515625" style="188"/>
    <col min="7936" max="7936" width="1" style="188" customWidth="1"/>
    <col min="7937" max="7937" width="43.84375" style="188" customWidth="1"/>
    <col min="7938" max="7938" width="11.53515625" style="188"/>
    <col min="7939" max="7939" width="11.07421875" style="188" customWidth="1"/>
    <col min="7940" max="7940" width="1.53515625" style="188" customWidth="1"/>
    <col min="7941" max="7941" width="8.84375" style="188" customWidth="1"/>
    <col min="7942" max="7942" width="1.23046875" style="188" customWidth="1"/>
    <col min="7943" max="8191" width="11.53515625" style="188"/>
    <col min="8192" max="8192" width="1" style="188" customWidth="1"/>
    <col min="8193" max="8193" width="43.84375" style="188" customWidth="1"/>
    <col min="8194" max="8194" width="11.53515625" style="188"/>
    <col min="8195" max="8195" width="11.07421875" style="188" customWidth="1"/>
    <col min="8196" max="8196" width="1.53515625" style="188" customWidth="1"/>
    <col min="8197" max="8197" width="8.84375" style="188" customWidth="1"/>
    <col min="8198" max="8198" width="1.23046875" style="188" customWidth="1"/>
    <col min="8199" max="8447" width="11.53515625" style="188"/>
    <col min="8448" max="8448" width="1" style="188" customWidth="1"/>
    <col min="8449" max="8449" width="43.84375" style="188" customWidth="1"/>
    <col min="8450" max="8450" width="11.53515625" style="188"/>
    <col min="8451" max="8451" width="11.07421875" style="188" customWidth="1"/>
    <col min="8452" max="8452" width="1.53515625" style="188" customWidth="1"/>
    <col min="8453" max="8453" width="8.84375" style="188" customWidth="1"/>
    <col min="8454" max="8454" width="1.23046875" style="188" customWidth="1"/>
    <col min="8455" max="8703" width="11.53515625" style="188"/>
    <col min="8704" max="8704" width="1" style="188" customWidth="1"/>
    <col min="8705" max="8705" width="43.84375" style="188" customWidth="1"/>
    <col min="8706" max="8706" width="11.53515625" style="188"/>
    <col min="8707" max="8707" width="11.07421875" style="188" customWidth="1"/>
    <col min="8708" max="8708" width="1.53515625" style="188" customWidth="1"/>
    <col min="8709" max="8709" width="8.84375" style="188" customWidth="1"/>
    <col min="8710" max="8710" width="1.23046875" style="188" customWidth="1"/>
    <col min="8711" max="8959" width="11.53515625" style="188"/>
    <col min="8960" max="8960" width="1" style="188" customWidth="1"/>
    <col min="8961" max="8961" width="43.84375" style="188" customWidth="1"/>
    <col min="8962" max="8962" width="11.53515625" style="188"/>
    <col min="8963" max="8963" width="11.07421875" style="188" customWidth="1"/>
    <col min="8964" max="8964" width="1.53515625" style="188" customWidth="1"/>
    <col min="8965" max="8965" width="8.84375" style="188" customWidth="1"/>
    <col min="8966" max="8966" width="1.23046875" style="188" customWidth="1"/>
    <col min="8967" max="9215" width="11.53515625" style="188"/>
    <col min="9216" max="9216" width="1" style="188" customWidth="1"/>
    <col min="9217" max="9217" width="43.84375" style="188" customWidth="1"/>
    <col min="9218" max="9218" width="11.53515625" style="188"/>
    <col min="9219" max="9219" width="11.07421875" style="188" customWidth="1"/>
    <col min="9220" max="9220" width="1.53515625" style="188" customWidth="1"/>
    <col min="9221" max="9221" width="8.84375" style="188" customWidth="1"/>
    <col min="9222" max="9222" width="1.23046875" style="188" customWidth="1"/>
    <col min="9223" max="9471" width="11.53515625" style="188"/>
    <col min="9472" max="9472" width="1" style="188" customWidth="1"/>
    <col min="9473" max="9473" width="43.84375" style="188" customWidth="1"/>
    <col min="9474" max="9474" width="11.53515625" style="188"/>
    <col min="9475" max="9475" width="11.07421875" style="188" customWidth="1"/>
    <col min="9476" max="9476" width="1.53515625" style="188" customWidth="1"/>
    <col min="9477" max="9477" width="8.84375" style="188" customWidth="1"/>
    <col min="9478" max="9478" width="1.23046875" style="188" customWidth="1"/>
    <col min="9479" max="9727" width="11.53515625" style="188"/>
    <col min="9728" max="9728" width="1" style="188" customWidth="1"/>
    <col min="9729" max="9729" width="43.84375" style="188" customWidth="1"/>
    <col min="9730" max="9730" width="11.53515625" style="188"/>
    <col min="9731" max="9731" width="11.07421875" style="188" customWidth="1"/>
    <col min="9732" max="9732" width="1.53515625" style="188" customWidth="1"/>
    <col min="9733" max="9733" width="8.84375" style="188" customWidth="1"/>
    <col min="9734" max="9734" width="1.23046875" style="188" customWidth="1"/>
    <col min="9735" max="9983" width="11.53515625" style="188"/>
    <col min="9984" max="9984" width="1" style="188" customWidth="1"/>
    <col min="9985" max="9985" width="43.84375" style="188" customWidth="1"/>
    <col min="9986" max="9986" width="11.53515625" style="188"/>
    <col min="9987" max="9987" width="11.07421875" style="188" customWidth="1"/>
    <col min="9988" max="9988" width="1.53515625" style="188" customWidth="1"/>
    <col min="9989" max="9989" width="8.84375" style="188" customWidth="1"/>
    <col min="9990" max="9990" width="1.23046875" style="188" customWidth="1"/>
    <col min="9991" max="10239" width="11.53515625" style="188"/>
    <col min="10240" max="10240" width="1" style="188" customWidth="1"/>
    <col min="10241" max="10241" width="43.84375" style="188" customWidth="1"/>
    <col min="10242" max="10242" width="11.53515625" style="188"/>
    <col min="10243" max="10243" width="11.07421875" style="188" customWidth="1"/>
    <col min="10244" max="10244" width="1.53515625" style="188" customWidth="1"/>
    <col min="10245" max="10245" width="8.84375" style="188" customWidth="1"/>
    <col min="10246" max="10246" width="1.23046875" style="188" customWidth="1"/>
    <col min="10247" max="10495" width="11.53515625" style="188"/>
    <col min="10496" max="10496" width="1" style="188" customWidth="1"/>
    <col min="10497" max="10497" width="43.84375" style="188" customWidth="1"/>
    <col min="10498" max="10498" width="11.53515625" style="188"/>
    <col min="10499" max="10499" width="11.07421875" style="188" customWidth="1"/>
    <col min="10500" max="10500" width="1.53515625" style="188" customWidth="1"/>
    <col min="10501" max="10501" width="8.84375" style="188" customWidth="1"/>
    <col min="10502" max="10502" width="1.23046875" style="188" customWidth="1"/>
    <col min="10503" max="10751" width="11.53515625" style="188"/>
    <col min="10752" max="10752" width="1" style="188" customWidth="1"/>
    <col min="10753" max="10753" width="43.84375" style="188" customWidth="1"/>
    <col min="10754" max="10754" width="11.53515625" style="188"/>
    <col min="10755" max="10755" width="11.07421875" style="188" customWidth="1"/>
    <col min="10756" max="10756" width="1.53515625" style="188" customWidth="1"/>
    <col min="10757" max="10757" width="8.84375" style="188" customWidth="1"/>
    <col min="10758" max="10758" width="1.23046875" style="188" customWidth="1"/>
    <col min="10759" max="11007" width="11.53515625" style="188"/>
    <col min="11008" max="11008" width="1" style="188" customWidth="1"/>
    <col min="11009" max="11009" width="43.84375" style="188" customWidth="1"/>
    <col min="11010" max="11010" width="11.53515625" style="188"/>
    <col min="11011" max="11011" width="11.07421875" style="188" customWidth="1"/>
    <col min="11012" max="11012" width="1.53515625" style="188" customWidth="1"/>
    <col min="11013" max="11013" width="8.84375" style="188" customWidth="1"/>
    <col min="11014" max="11014" width="1.23046875" style="188" customWidth="1"/>
    <col min="11015" max="11263" width="11.53515625" style="188"/>
    <col min="11264" max="11264" width="1" style="188" customWidth="1"/>
    <col min="11265" max="11265" width="43.84375" style="188" customWidth="1"/>
    <col min="11266" max="11266" width="11.53515625" style="188"/>
    <col min="11267" max="11267" width="11.07421875" style="188" customWidth="1"/>
    <col min="11268" max="11268" width="1.53515625" style="188" customWidth="1"/>
    <col min="11269" max="11269" width="8.84375" style="188" customWidth="1"/>
    <col min="11270" max="11270" width="1.23046875" style="188" customWidth="1"/>
    <col min="11271" max="11519" width="11.53515625" style="188"/>
    <col min="11520" max="11520" width="1" style="188" customWidth="1"/>
    <col min="11521" max="11521" width="43.84375" style="188" customWidth="1"/>
    <col min="11522" max="11522" width="11.53515625" style="188"/>
    <col min="11523" max="11523" width="11.07421875" style="188" customWidth="1"/>
    <col min="11524" max="11524" width="1.53515625" style="188" customWidth="1"/>
    <col min="11525" max="11525" width="8.84375" style="188" customWidth="1"/>
    <col min="11526" max="11526" width="1.23046875" style="188" customWidth="1"/>
    <col min="11527" max="11775" width="11.53515625" style="188"/>
    <col min="11776" max="11776" width="1" style="188" customWidth="1"/>
    <col min="11777" max="11777" width="43.84375" style="188" customWidth="1"/>
    <col min="11778" max="11778" width="11.53515625" style="188"/>
    <col min="11779" max="11779" width="11.07421875" style="188" customWidth="1"/>
    <col min="11780" max="11780" width="1.53515625" style="188" customWidth="1"/>
    <col min="11781" max="11781" width="8.84375" style="188" customWidth="1"/>
    <col min="11782" max="11782" width="1.23046875" style="188" customWidth="1"/>
    <col min="11783" max="12031" width="11.53515625" style="188"/>
    <col min="12032" max="12032" width="1" style="188" customWidth="1"/>
    <col min="12033" max="12033" width="43.84375" style="188" customWidth="1"/>
    <col min="12034" max="12034" width="11.53515625" style="188"/>
    <col min="12035" max="12035" width="11.07421875" style="188" customWidth="1"/>
    <col min="12036" max="12036" width="1.53515625" style="188" customWidth="1"/>
    <col min="12037" max="12037" width="8.84375" style="188" customWidth="1"/>
    <col min="12038" max="12038" width="1.23046875" style="188" customWidth="1"/>
    <col min="12039" max="12287" width="11.53515625" style="188"/>
    <col min="12288" max="12288" width="1" style="188" customWidth="1"/>
    <col min="12289" max="12289" width="43.84375" style="188" customWidth="1"/>
    <col min="12290" max="12290" width="11.53515625" style="188"/>
    <col min="12291" max="12291" width="11.07421875" style="188" customWidth="1"/>
    <col min="12292" max="12292" width="1.53515625" style="188" customWidth="1"/>
    <col min="12293" max="12293" width="8.84375" style="188" customWidth="1"/>
    <col min="12294" max="12294" width="1.23046875" style="188" customWidth="1"/>
    <col min="12295" max="12543" width="11.53515625" style="188"/>
    <col min="12544" max="12544" width="1" style="188" customWidth="1"/>
    <col min="12545" max="12545" width="43.84375" style="188" customWidth="1"/>
    <col min="12546" max="12546" width="11.53515625" style="188"/>
    <col min="12547" max="12547" width="11.07421875" style="188" customWidth="1"/>
    <col min="12548" max="12548" width="1.53515625" style="188" customWidth="1"/>
    <col min="12549" max="12549" width="8.84375" style="188" customWidth="1"/>
    <col min="12550" max="12550" width="1.23046875" style="188" customWidth="1"/>
    <col min="12551" max="12799" width="11.53515625" style="188"/>
    <col min="12800" max="12800" width="1" style="188" customWidth="1"/>
    <col min="12801" max="12801" width="43.84375" style="188" customWidth="1"/>
    <col min="12802" max="12802" width="11.53515625" style="188"/>
    <col min="12803" max="12803" width="11.07421875" style="188" customWidth="1"/>
    <col min="12804" max="12804" width="1.53515625" style="188" customWidth="1"/>
    <col min="12805" max="12805" width="8.84375" style="188" customWidth="1"/>
    <col min="12806" max="12806" width="1.23046875" style="188" customWidth="1"/>
    <col min="12807" max="13055" width="11.53515625" style="188"/>
    <col min="13056" max="13056" width="1" style="188" customWidth="1"/>
    <col min="13057" max="13057" width="43.84375" style="188" customWidth="1"/>
    <col min="13058" max="13058" width="11.53515625" style="188"/>
    <col min="13059" max="13059" width="11.07421875" style="188" customWidth="1"/>
    <col min="13060" max="13060" width="1.53515625" style="188" customWidth="1"/>
    <col min="13061" max="13061" width="8.84375" style="188" customWidth="1"/>
    <col min="13062" max="13062" width="1.23046875" style="188" customWidth="1"/>
    <col min="13063" max="13311" width="11.53515625" style="188"/>
    <col min="13312" max="13312" width="1" style="188" customWidth="1"/>
    <col min="13313" max="13313" width="43.84375" style="188" customWidth="1"/>
    <col min="13314" max="13314" width="11.53515625" style="188"/>
    <col min="13315" max="13315" width="11.07421875" style="188" customWidth="1"/>
    <col min="13316" max="13316" width="1.53515625" style="188" customWidth="1"/>
    <col min="13317" max="13317" width="8.84375" style="188" customWidth="1"/>
    <col min="13318" max="13318" width="1.23046875" style="188" customWidth="1"/>
    <col min="13319" max="13567" width="11.53515625" style="188"/>
    <col min="13568" max="13568" width="1" style="188" customWidth="1"/>
    <col min="13569" max="13569" width="43.84375" style="188" customWidth="1"/>
    <col min="13570" max="13570" width="11.53515625" style="188"/>
    <col min="13571" max="13571" width="11.07421875" style="188" customWidth="1"/>
    <col min="13572" max="13572" width="1.53515625" style="188" customWidth="1"/>
    <col min="13573" max="13573" width="8.84375" style="188" customWidth="1"/>
    <col min="13574" max="13574" width="1.23046875" style="188" customWidth="1"/>
    <col min="13575" max="13823" width="11.53515625" style="188"/>
    <col min="13824" max="13824" width="1" style="188" customWidth="1"/>
    <col min="13825" max="13825" width="43.84375" style="188" customWidth="1"/>
    <col min="13826" max="13826" width="11.53515625" style="188"/>
    <col min="13827" max="13827" width="11.07421875" style="188" customWidth="1"/>
    <col min="13828" max="13828" width="1.53515625" style="188" customWidth="1"/>
    <col min="13829" max="13829" width="8.84375" style="188" customWidth="1"/>
    <col min="13830" max="13830" width="1.23046875" style="188" customWidth="1"/>
    <col min="13831" max="14079" width="11.53515625" style="188"/>
    <col min="14080" max="14080" width="1" style="188" customWidth="1"/>
    <col min="14081" max="14081" width="43.84375" style="188" customWidth="1"/>
    <col min="14082" max="14082" width="11.53515625" style="188"/>
    <col min="14083" max="14083" width="11.07421875" style="188" customWidth="1"/>
    <col min="14084" max="14084" width="1.53515625" style="188" customWidth="1"/>
    <col min="14085" max="14085" width="8.84375" style="188" customWidth="1"/>
    <col min="14086" max="14086" width="1.23046875" style="188" customWidth="1"/>
    <col min="14087" max="14335" width="11.53515625" style="188"/>
    <col min="14336" max="14336" width="1" style="188" customWidth="1"/>
    <col min="14337" max="14337" width="43.84375" style="188" customWidth="1"/>
    <col min="14338" max="14338" width="11.53515625" style="188"/>
    <col min="14339" max="14339" width="11.07421875" style="188" customWidth="1"/>
    <col min="14340" max="14340" width="1.53515625" style="188" customWidth="1"/>
    <col min="14341" max="14341" width="8.84375" style="188" customWidth="1"/>
    <col min="14342" max="14342" width="1.23046875" style="188" customWidth="1"/>
    <col min="14343" max="14591" width="11.53515625" style="188"/>
    <col min="14592" max="14592" width="1" style="188" customWidth="1"/>
    <col min="14593" max="14593" width="43.84375" style="188" customWidth="1"/>
    <col min="14594" max="14594" width="11.53515625" style="188"/>
    <col min="14595" max="14595" width="11.07421875" style="188" customWidth="1"/>
    <col min="14596" max="14596" width="1.53515625" style="188" customWidth="1"/>
    <col min="14597" max="14597" width="8.84375" style="188" customWidth="1"/>
    <col min="14598" max="14598" width="1.23046875" style="188" customWidth="1"/>
    <col min="14599" max="14847" width="11.53515625" style="188"/>
    <col min="14848" max="14848" width="1" style="188" customWidth="1"/>
    <col min="14849" max="14849" width="43.84375" style="188" customWidth="1"/>
    <col min="14850" max="14850" width="11.53515625" style="188"/>
    <col min="14851" max="14851" width="11.07421875" style="188" customWidth="1"/>
    <col min="14852" max="14852" width="1.53515625" style="188" customWidth="1"/>
    <col min="14853" max="14853" width="8.84375" style="188" customWidth="1"/>
    <col min="14854" max="14854" width="1.23046875" style="188" customWidth="1"/>
    <col min="14855" max="15103" width="11.53515625" style="188"/>
    <col min="15104" max="15104" width="1" style="188" customWidth="1"/>
    <col min="15105" max="15105" width="43.84375" style="188" customWidth="1"/>
    <col min="15106" max="15106" width="11.53515625" style="188"/>
    <col min="15107" max="15107" width="11.07421875" style="188" customWidth="1"/>
    <col min="15108" max="15108" width="1.53515625" style="188" customWidth="1"/>
    <col min="15109" max="15109" width="8.84375" style="188" customWidth="1"/>
    <col min="15110" max="15110" width="1.23046875" style="188" customWidth="1"/>
    <col min="15111" max="15359" width="11.53515625" style="188"/>
    <col min="15360" max="15360" width="1" style="188" customWidth="1"/>
    <col min="15361" max="15361" width="43.84375" style="188" customWidth="1"/>
    <col min="15362" max="15362" width="11.53515625" style="188"/>
    <col min="15363" max="15363" width="11.07421875" style="188" customWidth="1"/>
    <col min="15364" max="15364" width="1.53515625" style="188" customWidth="1"/>
    <col min="15365" max="15365" width="8.84375" style="188" customWidth="1"/>
    <col min="15366" max="15366" width="1.23046875" style="188" customWidth="1"/>
    <col min="15367" max="15615" width="11.53515625" style="188"/>
    <col min="15616" max="15616" width="1" style="188" customWidth="1"/>
    <col min="15617" max="15617" width="43.84375" style="188" customWidth="1"/>
    <col min="15618" max="15618" width="11.53515625" style="188"/>
    <col min="15619" max="15619" width="11.07421875" style="188" customWidth="1"/>
    <col min="15620" max="15620" width="1.53515625" style="188" customWidth="1"/>
    <col min="15621" max="15621" width="8.84375" style="188" customWidth="1"/>
    <col min="15622" max="15622" width="1.23046875" style="188" customWidth="1"/>
    <col min="15623" max="15871" width="11.53515625" style="188"/>
    <col min="15872" max="15872" width="1" style="188" customWidth="1"/>
    <col min="15873" max="15873" width="43.84375" style="188" customWidth="1"/>
    <col min="15874" max="15874" width="11.53515625" style="188"/>
    <col min="15875" max="15875" width="11.07421875" style="188" customWidth="1"/>
    <col min="15876" max="15876" width="1.53515625" style="188" customWidth="1"/>
    <col min="15877" max="15877" width="8.84375" style="188" customWidth="1"/>
    <col min="15878" max="15878" width="1.23046875" style="188" customWidth="1"/>
    <col min="15879" max="16127" width="11.53515625" style="188"/>
    <col min="16128" max="16128" width="1" style="188" customWidth="1"/>
    <col min="16129" max="16129" width="43.84375" style="188" customWidth="1"/>
    <col min="16130" max="16130" width="11.53515625" style="188"/>
    <col min="16131" max="16131" width="11.07421875" style="188" customWidth="1"/>
    <col min="16132" max="16132" width="1.53515625" style="188" customWidth="1"/>
    <col min="16133" max="16133" width="8.84375" style="188" customWidth="1"/>
    <col min="16134" max="16134" width="1.23046875" style="188" customWidth="1"/>
    <col min="16135" max="16384" width="11.53515625" style="188"/>
  </cols>
  <sheetData>
    <row r="1" spans="1:6" ht="3.75" customHeight="1" x14ac:dyDescent="0.25">
      <c r="A1" s="330"/>
      <c r="B1" s="331"/>
      <c r="C1" s="331"/>
      <c r="D1" s="331"/>
      <c r="E1" s="331"/>
      <c r="F1" s="332"/>
    </row>
    <row r="2" spans="1:6" ht="20" x14ac:dyDescent="0.4">
      <c r="A2" s="333" t="s">
        <v>43</v>
      </c>
      <c r="B2" s="211"/>
      <c r="C2" s="211"/>
      <c r="D2" s="211"/>
      <c r="E2" s="211"/>
      <c r="F2" s="212"/>
    </row>
    <row r="3" spans="1:6" ht="16" thickBot="1" x14ac:dyDescent="0.4">
      <c r="A3" s="205"/>
      <c r="B3" s="267" t="s">
        <v>44</v>
      </c>
      <c r="C3" s="334"/>
      <c r="F3" s="200"/>
    </row>
    <row r="4" spans="1:6" ht="16" thickBot="1" x14ac:dyDescent="0.4">
      <c r="A4" s="205"/>
      <c r="B4" s="334"/>
      <c r="C4" s="335" t="s">
        <v>45</v>
      </c>
      <c r="D4" s="336">
        <f>'Stundensatzkalkulation Beispiel'!E74</f>
        <v>62.379046556966543</v>
      </c>
      <c r="E4" s="337"/>
      <c r="F4" s="200"/>
    </row>
    <row r="5" spans="1:6" ht="16" thickBot="1" x14ac:dyDescent="0.4">
      <c r="A5" s="205"/>
      <c r="B5" s="334"/>
      <c r="C5" s="335"/>
      <c r="D5" s="338"/>
      <c r="E5" s="338"/>
      <c r="F5" s="200"/>
    </row>
    <row r="6" spans="1:6" ht="16.5" thickTop="1" thickBot="1" x14ac:dyDescent="0.4">
      <c r="A6" s="205"/>
      <c r="B6" s="334"/>
      <c r="C6" s="335" t="s">
        <v>46</v>
      </c>
      <c r="D6" s="339">
        <v>6.5</v>
      </c>
      <c r="E6" s="340"/>
      <c r="F6" s="200"/>
    </row>
    <row r="7" spans="1:6" ht="16" thickTop="1" x14ac:dyDescent="0.35">
      <c r="A7" s="205"/>
      <c r="B7" s="334"/>
      <c r="C7" s="335"/>
      <c r="D7" s="338"/>
      <c r="E7" s="338"/>
      <c r="F7" s="200"/>
    </row>
    <row r="8" spans="1:6" ht="15.5" x14ac:dyDescent="0.35">
      <c r="A8" s="205"/>
      <c r="B8" s="334"/>
      <c r="C8" s="335" t="s">
        <v>47</v>
      </c>
      <c r="D8" s="341">
        <f>D4/60*D6</f>
        <v>6.7577300436713763</v>
      </c>
      <c r="E8" s="342"/>
      <c r="F8" s="200"/>
    </row>
    <row r="9" spans="1:6" ht="15.5" x14ac:dyDescent="0.35">
      <c r="A9" s="210"/>
      <c r="B9" s="343"/>
      <c r="C9" s="344"/>
      <c r="D9" s="345"/>
      <c r="E9" s="345"/>
      <c r="F9" s="212"/>
    </row>
    <row r="10" spans="1:6" ht="15.5" x14ac:dyDescent="0.35">
      <c r="A10" s="325"/>
      <c r="B10" s="346" t="s">
        <v>48</v>
      </c>
      <c r="C10" s="346"/>
      <c r="D10" s="217"/>
      <c r="E10" s="217"/>
      <c r="F10" s="200"/>
    </row>
    <row r="11" spans="1:6" ht="16" thickBot="1" x14ac:dyDescent="0.4">
      <c r="A11" s="205"/>
      <c r="B11" s="267"/>
      <c r="C11" s="267"/>
      <c r="D11" s="347"/>
      <c r="F11" s="200"/>
    </row>
    <row r="12" spans="1:6" ht="16.5" thickTop="1" thickBot="1" x14ac:dyDescent="0.4">
      <c r="A12" s="205"/>
      <c r="B12" s="334"/>
      <c r="C12" s="348" t="s">
        <v>49</v>
      </c>
      <c r="D12" s="349">
        <v>0.2</v>
      </c>
      <c r="E12" s="350"/>
      <c r="F12" s="200"/>
    </row>
    <row r="13" spans="1:6" ht="16.5" thickTop="1" thickBot="1" x14ac:dyDescent="0.4">
      <c r="A13" s="205"/>
      <c r="B13" s="334"/>
      <c r="C13" s="335"/>
      <c r="D13" s="338"/>
      <c r="E13" s="338"/>
      <c r="F13" s="200"/>
    </row>
    <row r="14" spans="1:6" ht="16.5" thickTop="1" thickBot="1" x14ac:dyDescent="0.4">
      <c r="A14" s="205"/>
      <c r="C14" s="351" t="s">
        <v>50</v>
      </c>
      <c r="D14" s="352">
        <v>0</v>
      </c>
      <c r="E14" s="350"/>
      <c r="F14" s="200"/>
    </row>
    <row r="15" spans="1:6" ht="16.5" thickTop="1" thickBot="1" x14ac:dyDescent="0.4">
      <c r="A15" s="205"/>
      <c r="B15" s="334"/>
      <c r="C15" s="335"/>
      <c r="D15" s="338"/>
      <c r="E15" s="338"/>
      <c r="F15" s="200"/>
    </row>
    <row r="16" spans="1:6" ht="16.5" thickTop="1" thickBot="1" x14ac:dyDescent="0.4">
      <c r="A16" s="205"/>
      <c r="B16" s="334"/>
      <c r="C16" s="348" t="s">
        <v>51</v>
      </c>
      <c r="D16" s="353">
        <v>3.5</v>
      </c>
      <c r="E16" s="354"/>
      <c r="F16" s="200"/>
    </row>
    <row r="17" spans="1:8" ht="16" thickTop="1" x14ac:dyDescent="0.35">
      <c r="A17" s="205"/>
      <c r="B17" s="334"/>
      <c r="C17" s="335"/>
      <c r="D17" s="338"/>
      <c r="E17" s="338"/>
      <c r="F17" s="200"/>
    </row>
    <row r="18" spans="1:8" ht="15.5" x14ac:dyDescent="0.35">
      <c r="A18" s="205"/>
      <c r="B18" s="334"/>
      <c r="C18" s="335" t="s">
        <v>52</v>
      </c>
      <c r="D18" s="341">
        <f>(D12+D14)*D16</f>
        <v>0.70000000000000007</v>
      </c>
      <c r="E18" s="342"/>
      <c r="F18" s="200"/>
    </row>
    <row r="19" spans="1:8" ht="15.5" x14ac:dyDescent="0.35">
      <c r="A19" s="210"/>
      <c r="B19" s="343"/>
      <c r="C19" s="344"/>
      <c r="D19" s="345"/>
      <c r="E19" s="345"/>
      <c r="F19" s="212"/>
    </row>
    <row r="20" spans="1:8" x14ac:dyDescent="0.25">
      <c r="A20" s="325"/>
      <c r="B20" s="217"/>
      <c r="C20" s="217"/>
      <c r="D20" s="217"/>
      <c r="E20" s="217"/>
      <c r="F20" s="200"/>
    </row>
    <row r="21" spans="1:8" ht="16" thickBot="1" x14ac:dyDescent="0.4">
      <c r="A21" s="205"/>
      <c r="B21" s="267" t="s">
        <v>109</v>
      </c>
      <c r="F21" s="200"/>
    </row>
    <row r="22" spans="1:8" ht="21" thickTop="1" thickBot="1" x14ac:dyDescent="0.45">
      <c r="A22" s="205"/>
      <c r="B22" s="434" t="s">
        <v>110</v>
      </c>
      <c r="C22" s="435"/>
      <c r="D22" s="339">
        <v>8</v>
      </c>
      <c r="E22" s="355"/>
      <c r="F22" s="200"/>
    </row>
    <row r="23" spans="1:8" ht="13" thickTop="1" x14ac:dyDescent="0.25">
      <c r="A23" s="205"/>
      <c r="D23" s="217"/>
      <c r="F23" s="200"/>
    </row>
    <row r="24" spans="1:8" ht="20" x14ac:dyDescent="0.4">
      <c r="A24" s="205"/>
      <c r="B24" s="267" t="s">
        <v>108</v>
      </c>
      <c r="C24" s="267"/>
      <c r="D24" s="356">
        <f>(D18+D8)+((D18+D8)/D22)</f>
        <v>8.3899462991302993</v>
      </c>
      <c r="F24" s="200"/>
      <c r="G24" s="357"/>
    </row>
    <row r="25" spans="1:8" ht="6.75" customHeight="1" x14ac:dyDescent="0.25">
      <c r="A25" s="205"/>
      <c r="D25" s="217"/>
      <c r="F25" s="200"/>
    </row>
    <row r="26" spans="1:8" ht="15.75" customHeight="1" x14ac:dyDescent="0.35">
      <c r="A26" s="205"/>
      <c r="B26" s="434" t="s">
        <v>115</v>
      </c>
      <c r="C26" s="436"/>
      <c r="D26" s="358">
        <f>D18+D8</f>
        <v>7.4577300436713765</v>
      </c>
      <c r="F26" s="200"/>
      <c r="G26" s="357"/>
    </row>
    <row r="27" spans="1:8" ht="19.5" customHeight="1" thickBot="1" x14ac:dyDescent="0.3">
      <c r="A27" s="429" t="s">
        <v>207</v>
      </c>
      <c r="B27" s="430"/>
      <c r="C27" s="430"/>
      <c r="D27" s="430"/>
      <c r="E27" s="430"/>
      <c r="F27" s="328"/>
      <c r="G27" s="357"/>
    </row>
    <row r="30" spans="1:8" x14ac:dyDescent="0.25">
      <c r="G30" s="357"/>
      <c r="H30" s="357"/>
    </row>
  </sheetData>
  <sheetProtection algorithmName="SHA-512" hashValue="JXep8HwAwFjqqj5uzcsePx2tiaewjl9zVH+45VSVS0FG5ttAPjonITVWb+p5jfXvoQ0M5w6Zv4CFSJm3bpy15w==" saltValue="VGTv3VjSnf+//GfNB9Ejkw==" spinCount="100000" sheet="1" objects="1" scenarios="1" formatCells="0" formatColumns="0" formatRows="0"/>
  <mergeCells count="3">
    <mergeCell ref="B22:C22"/>
    <mergeCell ref="B26:C26"/>
    <mergeCell ref="A27:E27"/>
  </mergeCells>
  <pageMargins left="0.70866141732283472" right="0.70866141732283472" top="0.78740157480314965" bottom="0.78740157480314965"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Nutzungsbedingungen</vt:lpstr>
      <vt:lpstr>Legende</vt:lpstr>
      <vt:lpstr>Unterschiedliche Betrachtung</vt:lpstr>
      <vt:lpstr>Stundensatzkalkulation</vt:lpstr>
      <vt:lpstr>Einsatzpauschale</vt:lpstr>
      <vt:lpstr>Stundensatzkalkulation Beispiel</vt:lpstr>
      <vt:lpstr>Einsatzpauschale Beispiel</vt:lpstr>
      <vt:lpstr>Legende!Druckbereich</vt:lpstr>
      <vt:lpstr>Nutzungsbedingungen!Druckbereich</vt:lpstr>
      <vt:lpstr>Stundensatzkalkulation!Druckbereich</vt:lpstr>
      <vt:lpstr>'Stundensatzkalkulation Beispiel'!Druckbereich</vt:lpstr>
      <vt:lpstr>Legende!Drucktitel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Gerd Nett (gerd.nett@syspra.de)</cp:lastModifiedBy>
  <cp:lastPrinted>2026-04-08T06:39:53Z</cp:lastPrinted>
  <dcterms:created xsi:type="dcterms:W3CDTF">2017-08-28T10:50:32Z</dcterms:created>
  <dcterms:modified xsi:type="dcterms:W3CDTF">2026-04-08T06:43:22Z</dcterms:modified>
</cp:coreProperties>
</file>